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bookViews>
    <workbookView xWindow="0" yWindow="0" windowWidth="15330" windowHeight="5565" activeTab="1" xr2:uid="{00000000-000D-0000-FFFF-FFFF00000000}"/>
  </bookViews>
  <sheets>
    <sheet name="SUBSCRIPTIO STATE AND TECHNOLOG" sheetId="1" r:id="rId1"/>
    <sheet name="Porting Activities" sheetId="3" r:id="rId2"/>
  </sheets>
  <calcPr calcId="171027"/>
  <fileRecoveryPr autoRecover="0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5" i="1"/>
  <c r="P43" i="1"/>
  <c r="Z9" i="1" s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5" i="1"/>
  <c r="Z36" i="1" l="1"/>
  <c r="Z28" i="1"/>
  <c r="Z20" i="1"/>
  <c r="Z12" i="1"/>
  <c r="Z8" i="1"/>
  <c r="Z5" i="1"/>
  <c r="Z35" i="1"/>
  <c r="Z27" i="1"/>
  <c r="Z19" i="1"/>
  <c r="Z11" i="1"/>
  <c r="Z42" i="1"/>
  <c r="Z38" i="1"/>
  <c r="Z34" i="1"/>
  <c r="Z30" i="1"/>
  <c r="Z26" i="1"/>
  <c r="Z22" i="1"/>
  <c r="Z18" i="1"/>
  <c r="Z14" i="1"/>
  <c r="Z10" i="1"/>
  <c r="Z6" i="1"/>
  <c r="Z40" i="1"/>
  <c r="Z32" i="1"/>
  <c r="Z24" i="1"/>
  <c r="Z16" i="1"/>
  <c r="Z39" i="1"/>
  <c r="Z31" i="1"/>
  <c r="Z23" i="1"/>
  <c r="Z15" i="1"/>
  <c r="Z7" i="1"/>
  <c r="Z41" i="1"/>
  <c r="Z37" i="1"/>
  <c r="Z33" i="1"/>
  <c r="Z29" i="1"/>
  <c r="Z25" i="1"/>
  <c r="Z21" i="1"/>
  <c r="Z17" i="1"/>
  <c r="Z13" i="1"/>
  <c r="Z43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5" i="1"/>
  <c r="H43" i="1"/>
  <c r="E43" i="1"/>
  <c r="F43" i="1"/>
  <c r="G43" i="1"/>
  <c r="D43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5" i="1"/>
  <c r="C43" i="1" s="1"/>
  <c r="B43" i="1"/>
  <c r="L8" i="1" s="1"/>
  <c r="L39" i="1" l="1"/>
  <c r="L31" i="1"/>
  <c r="L23" i="1"/>
  <c r="L11" i="1"/>
  <c r="L42" i="1"/>
  <c r="L38" i="1"/>
  <c r="L34" i="1"/>
  <c r="L30" i="1"/>
  <c r="L26" i="1"/>
  <c r="L22" i="1"/>
  <c r="L18" i="1"/>
  <c r="L14" i="1"/>
  <c r="L10" i="1"/>
  <c r="L6" i="1"/>
  <c r="L43" i="1"/>
  <c r="L35" i="1"/>
  <c r="L27" i="1"/>
  <c r="L19" i="1"/>
  <c r="L15" i="1"/>
  <c r="L7" i="1"/>
  <c r="L41" i="1"/>
  <c r="L37" i="1"/>
  <c r="L33" i="1"/>
  <c r="L29" i="1"/>
  <c r="L25" i="1"/>
  <c r="L21" i="1"/>
  <c r="L17" i="1"/>
  <c r="L13" i="1"/>
  <c r="L9" i="1"/>
  <c r="L5" i="1"/>
  <c r="L40" i="1"/>
  <c r="L36" i="1"/>
  <c r="L32" i="1"/>
  <c r="L28" i="1"/>
  <c r="L24" i="1"/>
  <c r="L20" i="1"/>
  <c r="L16" i="1"/>
  <c r="L12" i="1"/>
  <c r="W43" i="1"/>
  <c r="I41" i="1"/>
  <c r="J41" i="1"/>
  <c r="I34" i="1"/>
  <c r="J43" i="1" l="1"/>
  <c r="K43" i="1" s="1"/>
  <c r="K41" i="1"/>
  <c r="M8" i="1"/>
  <c r="M12" i="1"/>
  <c r="M16" i="1"/>
  <c r="M24" i="1"/>
  <c r="M28" i="1"/>
  <c r="M32" i="1"/>
  <c r="M40" i="1"/>
  <c r="M15" i="1"/>
  <c r="M31" i="1"/>
  <c r="M39" i="1"/>
  <c r="M9" i="1"/>
  <c r="M13" i="1"/>
  <c r="M17" i="1"/>
  <c r="M21" i="1"/>
  <c r="M25" i="1"/>
  <c r="M29" i="1"/>
  <c r="M33" i="1"/>
  <c r="M37" i="1"/>
  <c r="M11" i="1"/>
  <c r="M19" i="1"/>
  <c r="M23" i="1"/>
  <c r="M35" i="1"/>
  <c r="M6" i="1"/>
  <c r="M10" i="1"/>
  <c r="M14" i="1"/>
  <c r="M18" i="1"/>
  <c r="M22" i="1"/>
  <c r="M26" i="1"/>
  <c r="M30" i="1"/>
  <c r="M34" i="1"/>
  <c r="M38" i="1"/>
  <c r="M42" i="1"/>
  <c r="M7" i="1"/>
  <c r="M27" i="1"/>
  <c r="M5" i="1"/>
  <c r="M41" i="1"/>
  <c r="M36" i="1" l="1"/>
  <c r="M20" i="1"/>
  <c r="X43" i="1" l="1"/>
  <c r="Y43" i="1" l="1"/>
  <c r="AA5" i="1"/>
  <c r="AA40" i="1"/>
  <c r="AA36" i="1"/>
  <c r="AA32" i="1"/>
  <c r="AA28" i="1"/>
  <c r="AA24" i="1"/>
  <c r="AA20" i="1"/>
  <c r="AA16" i="1"/>
  <c r="AA12" i="1"/>
  <c r="AA8" i="1"/>
  <c r="AA41" i="1"/>
  <c r="AA37" i="1"/>
  <c r="AA33" i="1"/>
  <c r="AA29" i="1"/>
  <c r="AA25" i="1"/>
  <c r="AA21" i="1"/>
  <c r="AA17" i="1"/>
  <c r="AA9" i="1"/>
  <c r="AA39" i="1"/>
  <c r="AA35" i="1"/>
  <c r="AA31" i="1"/>
  <c r="AA27" i="1"/>
  <c r="AA23" i="1"/>
  <c r="AA19" i="1"/>
  <c r="AA15" i="1"/>
  <c r="AA11" i="1"/>
  <c r="AA7" i="1"/>
  <c r="AA13" i="1"/>
  <c r="AA42" i="1"/>
  <c r="AA38" i="1"/>
  <c r="AA34" i="1"/>
  <c r="AA30" i="1"/>
  <c r="AA26" i="1"/>
  <c r="AA22" i="1"/>
  <c r="AA18" i="1"/>
  <c r="AA14" i="1"/>
  <c r="AA10" i="1"/>
  <c r="AA6" i="1"/>
  <c r="I43" i="1"/>
  <c r="AA43" i="1" l="1"/>
</calcChain>
</file>

<file path=xl/sharedStrings.xml><?xml version="1.0" encoding="utf-8"?>
<sst xmlns="http://schemas.openxmlformats.org/spreadsheetml/2006/main" count="127" uniqueCount="72">
  <si>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</si>
  <si>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</si>
  <si>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</si>
  <si>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</si>
  <si>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</si>
  <si>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</si>
  <si>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</si>
  <si>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</si>
  <si>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</si>
  <si>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</si>
  <si>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</si>
  <si>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</si>
  <si>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</si>
  <si>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</si>
  <si>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</si>
  <si>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</si>
  <si>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</si>
  <si>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</si>
  <si>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</si>
  <si>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</si>
  <si>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KASTINA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</si>
  <si>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</si>
  <si>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</si>
  <si>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</si>
  <si>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</si>
  <si>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</si>
  <si>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</si>
  <si>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</si>
  <si>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</si>
  <si>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</si>
  <si>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</si>
  <si>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STATE</t>
  </si>
  <si>
    <t>PLATEAU</t>
  </si>
  <si>
    <t>RIVERS</t>
  </si>
  <si>
    <t>SOKOTO</t>
  </si>
  <si>
    <t>TARABA</t>
  </si>
  <si>
    <t>YOBE</t>
  </si>
  <si>
    <t>ZAMFARA</t>
  </si>
  <si>
    <t>OTHERS (Undefined)</t>
  </si>
  <si>
    <t>TOTAL</t>
  </si>
  <si>
    <t>MTN</t>
  </si>
  <si>
    <t>GLO</t>
  </si>
  <si>
    <t>AIRTEL</t>
  </si>
  <si>
    <t>Active Voice per State (q3 2016)</t>
  </si>
  <si>
    <t>Active Voice per State (q2 2017)</t>
  </si>
  <si>
    <t>DATA FOR 2ND QUARTER REPORT; FROM NBS AS AT JUNE 30 2017</t>
  </si>
  <si>
    <t>BY STATE</t>
  </si>
  <si>
    <t>Active Voice per State (q3 2017)- GSM</t>
  </si>
  <si>
    <t>Total GSM</t>
  </si>
  <si>
    <t>GSM+Others</t>
  </si>
  <si>
    <t>Others</t>
  </si>
  <si>
    <t>-</t>
  </si>
  <si>
    <t>% Growth in ActiveVoice (Q3 2016- Q3 2017)</t>
  </si>
  <si>
    <t>% of Total States in Active Voice Q3 2016</t>
  </si>
  <si>
    <t>% of Total States in Active Voice Q3 2017</t>
  </si>
  <si>
    <t>% of Total States in Active Internet Q3 2017</t>
  </si>
  <si>
    <t>% of Total States in Active Internet Q3 2016</t>
  </si>
  <si>
    <t>Total Active Internet per State Q3 2017</t>
  </si>
  <si>
    <t>Total Active Internet per State Q2 2017</t>
  </si>
  <si>
    <t>Total Active Internet per State Q 3 2016</t>
  </si>
  <si>
    <t>% Growth in Active Internet (Q3 2016- Q3 2017)</t>
  </si>
  <si>
    <t>PORTING ACTIVITIES BY NETWORK AS AT 3RD QUARTER, 2017</t>
  </si>
  <si>
    <t>S/N</t>
  </si>
  <si>
    <t>Operator</t>
  </si>
  <si>
    <t>Total Numbers Ported - Incoming (From Other Networks)</t>
  </si>
  <si>
    <t>Total Numbers Ported - Outgoing ( To  Other Networks)</t>
  </si>
  <si>
    <t>1</t>
  </si>
  <si>
    <t>2</t>
  </si>
  <si>
    <t>3</t>
  </si>
  <si>
    <t>4</t>
  </si>
  <si>
    <t>Total Active Voice per State (q3 2017)</t>
  </si>
  <si>
    <t>9MOBILE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</si>
</sst>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10"/>
      <color theme="1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name val="Corbel"/>
      <family val="2"/>
    </font>
    <font>
      <b/>
      <sz val="10"/>
      <color theme="0"/>
      <name val="Corbel"/>
      <family val="2"/>
    </font>
    <font>
      <sz val="11"/>
      <color theme="0"/>
      <name val="Corbel"/>
      <family val="2"/>
    </font>
    <font>
      <b/>
      <sz val="9"/>
      <color theme="0"/>
      <name val="Corbe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orbel"/>
      <family val="2"/>
    </font>
    <font>
      <sz val="11"/>
      <color rgb="FFFF0000"/>
      <name val="Calibri"/>
      <family val="2"/>
      <scheme val="minor"/>
    </font>
    <font>
      <i/>
      <sz val="10"/>
      <color theme="1"/>
      <name val="Corbel"/>
      <family val="2"/>
    </font>
    <font>
      <b/>
      <i/>
      <sz val="11"/>
      <color theme="0"/>
      <name val="Calibri"/>
      <family val="2"/>
      <scheme val="minor"/>
    </font>
    <font>
      <b/>
      <sz val="10"/>
      <color rgb="FFFF0000"/>
      <name val="Corbel"/>
      <family val="2"/>
    </font>
    <font>
      <sz val="10"/>
      <color rgb="FFFF0000"/>
      <name val="Corbel"/>
      <family val="2"/>
    </font>
    <font>
      <b/>
      <sz val="11"/>
      <color rgb="FFFF0000"/>
      <name val="Calibri"/>
      <family val="2"/>
      <scheme val="minor"/>
    </font>
    <font>
      <b/>
      <i/>
      <sz val="8"/>
      <color theme="0"/>
      <name val="Corbe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orbe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6" fillId="3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4" fillId="6" borderId="1" xfId="0" applyFont="1" applyFill="1" applyBorder="1"/>
    <xf numFmtId="3" fontId="4" fillId="6" borderId="1" xfId="0" applyNumberFormat="1" applyFont="1" applyFill="1" applyBorder="1" applyAlignment="1">
      <alignment horizontal="center"/>
    </xf>
    <xf numFmtId="0" fontId="5" fillId="6" borderId="0" xfId="0" applyFont="1" applyFill="1"/>
    <xf numFmtId="3" fontId="2" fillId="0" borderId="0" xfId="0" applyNumberFormat="1" applyFont="1" applyAlignment="1">
      <alignment horizontal="center"/>
    </xf>
    <xf numFmtId="4" fontId="5" fillId="8" borderId="0" xfId="0" applyNumberFormat="1" applyFont="1" applyFill="1" applyBorder="1" applyAlignment="1">
      <alignment horizontal="center" vertical="center"/>
    </xf>
    <xf numFmtId="0" fontId="9" fillId="8" borderId="0" xfId="0" applyFont="1" applyFill="1"/>
    <xf numFmtId="4" fontId="5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11" fillId="0" borderId="0" xfId="0" applyFont="1" applyFill="1" applyBorder="1"/>
    <xf numFmtId="3" fontId="11" fillId="0" borderId="1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2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0" fontId="7" fillId="7" borderId="2" xfId="0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/>
    </xf>
    <xf numFmtId="164" fontId="3" fillId="0" borderId="1" xfId="0" applyNumberFormat="1" applyFont="1" applyBorder="1"/>
    <xf numFmtId="0" fontId="8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2" fillId="9" borderId="0" xfId="0" applyFont="1" applyFill="1"/>
    <xf numFmtId="0" fontId="11" fillId="0" borderId="0" xfId="0" applyFont="1" applyFill="1" applyBorder="1" applyAlignment="1">
      <alignment horizontal="center"/>
    </xf>
    <xf numFmtId="164" fontId="15" fillId="0" borderId="1" xfId="0" applyNumberFormat="1" applyFont="1" applyBorder="1" applyAlignment="1">
      <alignment vertical="center"/>
    </xf>
    <xf numFmtId="3" fontId="16" fillId="6" borderId="1" xfId="0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3" fontId="19" fillId="6" borderId="1" xfId="0" applyNumberFormat="1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64" fontId="15" fillId="0" borderId="1" xfId="0" applyNumberFormat="1" applyFont="1" applyBorder="1"/>
    <xf numFmtId="0" fontId="20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/>
    </xf>
    <xf numFmtId="164" fontId="18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quotePrefix="1" applyFont="1"/>
    <xf numFmtId="0" fontId="22" fillId="0" borderId="0" xfId="0" applyFont="1"/>
    <xf numFmtId="164" fontId="22" fillId="0" borderId="0" xfId="1" applyNumberFormat="1" applyFont="1"/>
    <xf numFmtId="164" fontId="21" fillId="0" borderId="0" xfId="1" applyNumberFormat="1" applyFont="1"/>
    <xf numFmtId="164" fontId="19" fillId="6" borderId="1" xfId="0" applyNumberFormat="1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23" fillId="9" borderId="4" xfId="0" applyFont="1" applyFill="1" applyBorder="1" applyAlignment="1"/>
    <xf numFmtId="0" fontId="8" fillId="9" borderId="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workbookViewId="0">
      <selection activeCell="V11" sqref="V11"/>
    </sheetView>
  </sheetViews>
  <sheetFormatPr defaultRowHeight="15" x14ac:dyDescent="0.25"/>
  <cols>
    <col min="1" max="1" width="17.140625" style="1" customWidth="1"/>
    <col min="2" max="2" width="32.7109375" style="6" customWidth="1"/>
    <col min="3" max="6" width="32.7109375" style="1" customWidth="1"/>
    <col min="7" max="7" width="31.28515625" style="1" customWidth="1"/>
    <col min="8" max="8" width="34" style="1" customWidth="1"/>
    <col min="9" max="10" width="27.28515625" style="6" customWidth="1"/>
    <col min="11" max="11" width="35.42578125" style="1" customWidth="1"/>
    <col min="12" max="12" width="32.7109375" style="15" customWidth="1"/>
    <col min="13" max="13" width="31.5703125" style="15" customWidth="1"/>
    <col min="14" max="14" width="6.28515625" style="17" customWidth="1"/>
    <col min="15" max="15" width="19.5703125" style="1" customWidth="1"/>
    <col min="16" max="16" width="37.28515625" style="1" customWidth="1"/>
    <col min="17" max="22" width="34.140625" style="1" customWidth="1"/>
    <col min="23" max="23" width="33.5703125" style="6" customWidth="1"/>
    <col min="24" max="24" width="36.140625" style="6" customWidth="1"/>
    <col min="25" max="25" width="36.28515625" style="1" customWidth="1"/>
    <col min="26" max="26" width="33.28515625" style="15" customWidth="1"/>
    <col min="27" max="27" width="34.85546875" style="15" customWidth="1"/>
    <col min="28" max="16384" width="9.140625" style="1"/>
  </cols>
  <sheetData>
    <row r="1" spans="1:27" x14ac:dyDescent="0.2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7"/>
      <c r="Z1" s="1"/>
      <c r="AA1" s="1"/>
    </row>
    <row r="2" spans="1:27" s="25" customFormat="1" x14ac:dyDescent="0.25">
      <c r="A2" s="26" t="s">
        <v>46</v>
      </c>
      <c r="B2" s="26"/>
      <c r="C2" s="26"/>
      <c r="D2" s="26"/>
      <c r="E2" s="26"/>
      <c r="F2" s="26"/>
      <c r="G2" s="26"/>
      <c r="H2" s="2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</row>
    <row r="3" spans="1:27" s="36" customFormat="1" x14ac:dyDescent="0.25">
      <c r="A3" s="33" t="s">
        <v>31</v>
      </c>
      <c r="B3" s="34" t="s">
        <v>70</v>
      </c>
      <c r="C3" s="64" t="s">
        <v>47</v>
      </c>
      <c r="D3" s="65"/>
      <c r="E3" s="65"/>
      <c r="F3" s="65"/>
      <c r="G3" s="65"/>
      <c r="H3" s="61" t="s">
        <v>50</v>
      </c>
      <c r="I3" s="34" t="s">
        <v>44</v>
      </c>
      <c r="J3" s="34" t="s">
        <v>43</v>
      </c>
      <c r="K3" s="35" t="s">
        <v>52</v>
      </c>
      <c r="L3" s="35" t="s">
        <v>54</v>
      </c>
      <c r="M3" s="35" t="s">
        <v>53</v>
      </c>
      <c r="N3" s="35"/>
      <c r="O3" s="33" t="s">
        <v>31</v>
      </c>
      <c r="P3" s="60" t="s">
        <v>57</v>
      </c>
      <c r="Q3" s="63" t="s">
        <v>48</v>
      </c>
      <c r="R3" s="63"/>
      <c r="S3" s="63"/>
      <c r="T3" s="63"/>
      <c r="U3" s="63"/>
      <c r="V3" s="59" t="s">
        <v>50</v>
      </c>
      <c r="W3" s="34" t="s">
        <v>58</v>
      </c>
      <c r="X3" s="34" t="s">
        <v>59</v>
      </c>
      <c r="Y3" s="35" t="s">
        <v>60</v>
      </c>
      <c r="Z3" s="35" t="s">
        <v>55</v>
      </c>
      <c r="AA3" s="35" t="s">
        <v>56</v>
      </c>
    </row>
    <row r="4" spans="1:27" x14ac:dyDescent="0.25">
      <c r="A4" s="8"/>
      <c r="B4" s="40" t="s">
        <v>49</v>
      </c>
      <c r="C4" s="9" t="s">
        <v>48</v>
      </c>
      <c r="D4" s="48" t="s">
        <v>40</v>
      </c>
      <c r="E4" s="48" t="s">
        <v>41</v>
      </c>
      <c r="F4" s="48" t="s">
        <v>42</v>
      </c>
      <c r="G4" s="48" t="s">
        <v>71</v>
      </c>
      <c r="H4" s="49" t="s">
        <v>50</v>
      </c>
      <c r="I4" s="9"/>
      <c r="J4" s="29"/>
      <c r="K4" s="30"/>
      <c r="L4" s="31"/>
      <c r="M4" s="31"/>
      <c r="N4" s="32"/>
      <c r="O4" s="8"/>
      <c r="P4" s="40" t="s">
        <v>49</v>
      </c>
      <c r="Q4" s="9" t="s">
        <v>48</v>
      </c>
      <c r="R4" s="48" t="s">
        <v>40</v>
      </c>
      <c r="S4" s="48" t="s">
        <v>41</v>
      </c>
      <c r="T4" s="48" t="s">
        <v>42</v>
      </c>
      <c r="U4" s="48" t="s">
        <v>71</v>
      </c>
      <c r="V4" s="49" t="s">
        <v>50</v>
      </c>
      <c r="W4" s="49"/>
      <c r="X4" s="29"/>
      <c r="Y4" s="30"/>
      <c r="Z4" s="31"/>
      <c r="AA4" s="31"/>
    </row>
    <row r="5" spans="1:27" ht="15.75" thickBot="1" x14ac:dyDescent="0.3">
      <c r="A5" s="2" t="s">
        <v>0</v>
      </c>
      <c r="B5" s="41">
        <v>2826108</v>
      </c>
      <c r="C5" s="28">
        <f>SUM(D5:G5)</f>
        <v>2825177</v>
      </c>
      <c r="D5" s="38">
        <v>1201491</v>
      </c>
      <c r="E5" s="38">
        <v>445627</v>
      </c>
      <c r="F5" s="38">
        <v>700174</v>
      </c>
      <c r="G5" s="38">
        <v>477885</v>
      </c>
      <c r="H5" s="47">
        <v>931</v>
      </c>
      <c r="I5" s="43">
        <v>3020567</v>
      </c>
      <c r="J5" s="45">
        <v>3320694</v>
      </c>
      <c r="K5" s="4">
        <f>(B5-J5)/J5*100</f>
        <v>-14.894055278806178</v>
      </c>
      <c r="L5" s="14">
        <f>(B5/B$43)*100</f>
        <v>2.0199873468996916</v>
      </c>
      <c r="M5" s="14">
        <f>J5/J$43*100</f>
        <v>2.1662023395158005</v>
      </c>
      <c r="N5" s="16"/>
      <c r="O5" s="2" t="s">
        <v>0</v>
      </c>
      <c r="P5" s="50">
        <v>1843078</v>
      </c>
      <c r="Q5" s="50">
        <f>SUM(R5:U5)</f>
        <v>1843078</v>
      </c>
      <c r="R5" s="50">
        <v>741855</v>
      </c>
      <c r="S5" s="50">
        <v>336943</v>
      </c>
      <c r="T5" s="50">
        <v>436154</v>
      </c>
      <c r="U5" s="50">
        <v>328126</v>
      </c>
      <c r="V5" s="50">
        <v>0</v>
      </c>
      <c r="W5" s="3">
        <v>1852842</v>
      </c>
      <c r="X5" s="3">
        <v>2019784</v>
      </c>
      <c r="Y5" s="4">
        <f>(P5-X5)/X5*100</f>
        <v>-8.7487572928590378</v>
      </c>
      <c r="Z5" s="14">
        <f>P5/P$43*100</f>
        <v>1.9762064095515417</v>
      </c>
      <c r="AA5" s="14">
        <f>X5/X$43*100</f>
        <v>2.1538226052734992</v>
      </c>
    </row>
    <row r="6" spans="1:27" ht="15.75" thickBot="1" x14ac:dyDescent="0.3">
      <c r="A6" s="2" t="s">
        <v>1</v>
      </c>
      <c r="B6" s="41">
        <v>2759422</v>
      </c>
      <c r="C6" s="28">
        <f t="shared" ref="C6:C42" si="0">SUM(D6:G6)</f>
        <v>2759422</v>
      </c>
      <c r="D6" s="38">
        <v>922547</v>
      </c>
      <c r="E6" s="38">
        <v>838961</v>
      </c>
      <c r="F6" s="38">
        <v>790740</v>
      </c>
      <c r="G6" s="38">
        <v>207174</v>
      </c>
      <c r="H6" s="47">
        <v>0</v>
      </c>
      <c r="I6" s="43">
        <v>2501453</v>
      </c>
      <c r="J6" s="45">
        <v>2694340</v>
      </c>
      <c r="K6" s="4">
        <f t="shared" ref="K6:K43" si="1">(B6-J6)/J6*100</f>
        <v>2.415508065054893</v>
      </c>
      <c r="L6" s="14">
        <f t="shared" ref="L6:L43" si="2">(B6/B$43)*100</f>
        <v>1.972322899463375</v>
      </c>
      <c r="M6" s="14">
        <f t="shared" ref="M6:M42" si="3">J6/J$43*100</f>
        <v>1.7576101897528051</v>
      </c>
      <c r="N6" s="16"/>
      <c r="O6" s="2" t="s">
        <v>1</v>
      </c>
      <c r="P6" s="50">
        <v>1741154</v>
      </c>
      <c r="Q6" s="50">
        <f t="shared" ref="Q6:Q43" si="4">SUM(R6:U6)</f>
        <v>1741154</v>
      </c>
      <c r="R6" s="50">
        <v>578487</v>
      </c>
      <c r="S6" s="50">
        <v>590283</v>
      </c>
      <c r="T6" s="50">
        <v>441004</v>
      </c>
      <c r="U6" s="50">
        <v>131380</v>
      </c>
      <c r="V6" s="50">
        <v>0</v>
      </c>
      <c r="W6" s="3">
        <v>1488466</v>
      </c>
      <c r="X6" s="3">
        <v>1528648</v>
      </c>
      <c r="Y6" s="4">
        <f t="shared" ref="Y6:Y42" si="5">(P6-X6)/X6*100</f>
        <v>13.901565304766041</v>
      </c>
      <c r="Z6" s="14">
        <f t="shared" ref="Z6:Z42" si="6">P6/P$43*100</f>
        <v>1.8669202794544264</v>
      </c>
      <c r="AA6" s="14">
        <f t="shared" ref="AA6:AA42" si="7">X6/X$43*100</f>
        <v>1.6300934247949899</v>
      </c>
    </row>
    <row r="7" spans="1:27" ht="15.75" thickBot="1" x14ac:dyDescent="0.3">
      <c r="A7" s="2" t="s">
        <v>2</v>
      </c>
      <c r="B7" s="41">
        <v>2761743</v>
      </c>
      <c r="C7" s="28">
        <f t="shared" si="0"/>
        <v>2760708</v>
      </c>
      <c r="D7" s="38">
        <v>983238</v>
      </c>
      <c r="E7" s="38">
        <v>467642</v>
      </c>
      <c r="F7" s="38">
        <v>1027723</v>
      </c>
      <c r="G7" s="38">
        <v>282105</v>
      </c>
      <c r="H7" s="47">
        <v>1035</v>
      </c>
      <c r="I7" s="43">
        <v>2845314</v>
      </c>
      <c r="J7" s="45">
        <v>3218764</v>
      </c>
      <c r="K7" s="4">
        <f t="shared" si="1"/>
        <v>-14.198648922381384</v>
      </c>
      <c r="L7" s="14">
        <f t="shared" si="2"/>
        <v>1.9739818561034448</v>
      </c>
      <c r="M7" s="14">
        <f t="shared" si="3"/>
        <v>2.0997099121898124</v>
      </c>
      <c r="N7" s="16"/>
      <c r="O7" s="2" t="s">
        <v>2</v>
      </c>
      <c r="P7" s="50">
        <v>1726556</v>
      </c>
      <c r="Q7" s="50">
        <f t="shared" si="4"/>
        <v>1726556</v>
      </c>
      <c r="R7" s="50">
        <v>580000</v>
      </c>
      <c r="S7" s="50">
        <v>349620</v>
      </c>
      <c r="T7" s="50">
        <v>610646</v>
      </c>
      <c r="U7" s="50">
        <v>186290</v>
      </c>
      <c r="V7" s="50">
        <v>0</v>
      </c>
      <c r="W7" s="3">
        <v>1703429</v>
      </c>
      <c r="X7" s="3">
        <v>1871606</v>
      </c>
      <c r="Y7" s="4">
        <f t="shared" si="5"/>
        <v>-7.7500285850761328</v>
      </c>
      <c r="Z7" s="14">
        <f t="shared" si="6"/>
        <v>1.8512678430590956</v>
      </c>
      <c r="AA7" s="14">
        <f t="shared" si="7"/>
        <v>1.9958110921591183</v>
      </c>
    </row>
    <row r="8" spans="1:27" ht="15.75" thickBot="1" x14ac:dyDescent="0.3">
      <c r="A8" s="2" t="s">
        <v>3</v>
      </c>
      <c r="B8" s="41">
        <v>3968070</v>
      </c>
      <c r="C8" s="28">
        <f t="shared" si="0"/>
        <v>3963980</v>
      </c>
      <c r="D8" s="38">
        <v>1970171</v>
      </c>
      <c r="E8" s="38">
        <v>563542</v>
      </c>
      <c r="F8" s="38">
        <v>910495</v>
      </c>
      <c r="G8" s="38">
        <v>519772</v>
      </c>
      <c r="H8" s="47">
        <v>4090</v>
      </c>
      <c r="I8" s="43">
        <v>4071310</v>
      </c>
      <c r="J8" s="45">
        <v>4504484</v>
      </c>
      <c r="K8" s="4">
        <f t="shared" si="1"/>
        <v>-11.908445007241673</v>
      </c>
      <c r="L8" s="14">
        <f t="shared" si="2"/>
        <v>2.8362154565969377</v>
      </c>
      <c r="M8" s="14">
        <f t="shared" si="3"/>
        <v>2.9384290690775758</v>
      </c>
      <c r="N8" s="16"/>
      <c r="O8" s="2" t="s">
        <v>3</v>
      </c>
      <c r="P8" s="50">
        <v>2597301</v>
      </c>
      <c r="Q8" s="50">
        <f t="shared" si="4"/>
        <v>2591377</v>
      </c>
      <c r="R8" s="50">
        <v>1243655</v>
      </c>
      <c r="S8" s="50">
        <v>443401</v>
      </c>
      <c r="T8" s="50">
        <v>557783</v>
      </c>
      <c r="U8" s="50">
        <v>346538</v>
      </c>
      <c r="V8" s="50">
        <v>5924</v>
      </c>
      <c r="W8" s="3">
        <v>2484690</v>
      </c>
      <c r="X8" s="3">
        <v>2663274</v>
      </c>
      <c r="Y8" s="4">
        <f t="shared" si="5"/>
        <v>-2.4771390401438231</v>
      </c>
      <c r="Z8" s="14">
        <f t="shared" si="6"/>
        <v>2.7849081176893375</v>
      </c>
      <c r="AA8" s="14">
        <f t="shared" si="7"/>
        <v>2.8400164300921156</v>
      </c>
    </row>
    <row r="9" spans="1:27" ht="15.75" thickBot="1" x14ac:dyDescent="0.3">
      <c r="A9" s="2" t="s">
        <v>4</v>
      </c>
      <c r="B9" s="41">
        <v>2553866</v>
      </c>
      <c r="C9" s="28">
        <f t="shared" si="0"/>
        <v>2553865</v>
      </c>
      <c r="D9" s="38">
        <v>1066639</v>
      </c>
      <c r="E9" s="38">
        <v>557191</v>
      </c>
      <c r="F9" s="38">
        <v>685506</v>
      </c>
      <c r="G9" s="38">
        <v>244529</v>
      </c>
      <c r="H9" s="47">
        <v>1</v>
      </c>
      <c r="I9" s="43">
        <v>2693110</v>
      </c>
      <c r="J9" s="45">
        <v>2842533</v>
      </c>
      <c r="K9" s="4">
        <f t="shared" si="1"/>
        <v>-10.155273483192632</v>
      </c>
      <c r="L9" s="14">
        <f t="shared" si="2"/>
        <v>1.8253998098010857</v>
      </c>
      <c r="M9" s="14">
        <f t="shared" si="3"/>
        <v>1.8542815552263674</v>
      </c>
      <c r="N9" s="16"/>
      <c r="O9" s="2" t="s">
        <v>4</v>
      </c>
      <c r="P9" s="50">
        <v>1586538</v>
      </c>
      <c r="Q9" s="50">
        <f t="shared" si="4"/>
        <v>1586487</v>
      </c>
      <c r="R9" s="50">
        <v>637552</v>
      </c>
      <c r="S9" s="50">
        <v>405492</v>
      </c>
      <c r="T9" s="50">
        <v>390843</v>
      </c>
      <c r="U9" s="50">
        <v>152600</v>
      </c>
      <c r="V9" s="50">
        <v>51</v>
      </c>
      <c r="W9" s="3">
        <v>1616850</v>
      </c>
      <c r="X9" s="3">
        <v>1554362</v>
      </c>
      <c r="Y9" s="4">
        <f t="shared" si="5"/>
        <v>2.070045459165883</v>
      </c>
      <c r="Z9" s="14">
        <f t="shared" si="6"/>
        <v>1.7011361237001821</v>
      </c>
      <c r="AA9" s="14">
        <f t="shared" si="7"/>
        <v>1.6575138788989947</v>
      </c>
    </row>
    <row r="10" spans="1:27" ht="15.75" thickBot="1" x14ac:dyDescent="0.3">
      <c r="A10" s="2" t="s">
        <v>5</v>
      </c>
      <c r="B10" s="41">
        <v>1006454</v>
      </c>
      <c r="C10" s="28">
        <f t="shared" si="0"/>
        <v>1006389</v>
      </c>
      <c r="D10" s="38">
        <v>403092</v>
      </c>
      <c r="E10" s="38">
        <v>311714</v>
      </c>
      <c r="F10" s="38">
        <v>224764</v>
      </c>
      <c r="G10" s="38">
        <v>66819</v>
      </c>
      <c r="H10" s="47">
        <v>65</v>
      </c>
      <c r="I10" s="43">
        <v>1003427</v>
      </c>
      <c r="J10" s="45">
        <v>1100864</v>
      </c>
      <c r="K10" s="4">
        <f t="shared" si="1"/>
        <v>-8.5759912214406135</v>
      </c>
      <c r="L10" s="14">
        <f t="shared" si="2"/>
        <v>0.71937248867933634</v>
      </c>
      <c r="M10" s="14">
        <f t="shared" si="3"/>
        <v>0.71813126180512943</v>
      </c>
      <c r="N10" s="16"/>
      <c r="O10" s="2" t="s">
        <v>5</v>
      </c>
      <c r="P10" s="50">
        <v>712698</v>
      </c>
      <c r="Q10" s="50">
        <f t="shared" si="4"/>
        <v>712698</v>
      </c>
      <c r="R10" s="50">
        <v>286185</v>
      </c>
      <c r="S10" s="50">
        <v>243086</v>
      </c>
      <c r="T10" s="50">
        <v>139499</v>
      </c>
      <c r="U10" s="50">
        <v>43928</v>
      </c>
      <c r="V10" s="50">
        <v>0</v>
      </c>
      <c r="W10" s="3">
        <v>643335</v>
      </c>
      <c r="X10" s="3">
        <v>689801</v>
      </c>
      <c r="Y10" s="4">
        <f t="shared" si="5"/>
        <v>3.3193631206681347</v>
      </c>
      <c r="Z10" s="14">
        <f t="shared" si="6"/>
        <v>0.76417729237425913</v>
      </c>
      <c r="AA10" s="14">
        <f t="shared" si="7"/>
        <v>0.73557815436713281</v>
      </c>
    </row>
    <row r="11" spans="1:27" ht="15.75" thickBot="1" x14ac:dyDescent="0.3">
      <c r="A11" s="2" t="s">
        <v>6</v>
      </c>
      <c r="B11" s="41">
        <v>3313629</v>
      </c>
      <c r="C11" s="28">
        <f t="shared" si="0"/>
        <v>3313628</v>
      </c>
      <c r="D11" s="38">
        <v>1017656</v>
      </c>
      <c r="E11" s="38">
        <v>967698</v>
      </c>
      <c r="F11" s="38">
        <v>755099</v>
      </c>
      <c r="G11" s="38">
        <v>573175</v>
      </c>
      <c r="H11" s="47">
        <v>1</v>
      </c>
      <c r="I11" s="43">
        <v>3670534</v>
      </c>
      <c r="J11" s="45">
        <v>3895456</v>
      </c>
      <c r="K11" s="4">
        <f t="shared" si="1"/>
        <v>-14.936043431115639</v>
      </c>
      <c r="L11" s="14">
        <f t="shared" si="2"/>
        <v>2.3684475796112099</v>
      </c>
      <c r="M11" s="14">
        <f t="shared" si="3"/>
        <v>2.5411392620581306</v>
      </c>
      <c r="N11" s="16"/>
      <c r="O11" s="2" t="s">
        <v>6</v>
      </c>
      <c r="P11" s="50">
        <v>2192110</v>
      </c>
      <c r="Q11" s="50">
        <f t="shared" si="4"/>
        <v>2192043</v>
      </c>
      <c r="R11" s="50">
        <v>616890</v>
      </c>
      <c r="S11" s="50">
        <v>748989</v>
      </c>
      <c r="T11" s="50">
        <v>438874</v>
      </c>
      <c r="U11" s="50">
        <v>387290</v>
      </c>
      <c r="V11" s="50">
        <v>67</v>
      </c>
      <c r="W11" s="3">
        <v>2305820</v>
      </c>
      <c r="X11" s="3">
        <v>2380318</v>
      </c>
      <c r="Y11" s="4">
        <f t="shared" si="5"/>
        <v>-7.9068426991687657</v>
      </c>
      <c r="Z11" s="14">
        <f t="shared" si="6"/>
        <v>2.3504495373728242</v>
      </c>
      <c r="AA11" s="14">
        <f t="shared" si="7"/>
        <v>2.5382826659382416</v>
      </c>
    </row>
    <row r="12" spans="1:27" ht="15.75" thickBot="1" x14ac:dyDescent="0.3">
      <c r="A12" s="2" t="s">
        <v>7</v>
      </c>
      <c r="B12" s="41">
        <v>2118416</v>
      </c>
      <c r="C12" s="28">
        <f t="shared" si="0"/>
        <v>2118416</v>
      </c>
      <c r="D12" s="38">
        <v>686849</v>
      </c>
      <c r="E12" s="38">
        <v>63511</v>
      </c>
      <c r="F12" s="38">
        <v>1149866</v>
      </c>
      <c r="G12" s="38">
        <v>218190</v>
      </c>
      <c r="H12" s="47">
        <v>0</v>
      </c>
      <c r="I12" s="43">
        <v>2442551</v>
      </c>
      <c r="J12" s="45">
        <v>2514546</v>
      </c>
      <c r="K12" s="4">
        <f t="shared" si="1"/>
        <v>-15.753539605161329</v>
      </c>
      <c r="L12" s="14">
        <f t="shared" si="2"/>
        <v>1.5141578154372928</v>
      </c>
      <c r="M12" s="14">
        <f t="shared" si="3"/>
        <v>1.6403244105057853</v>
      </c>
      <c r="N12" s="16"/>
      <c r="O12" s="2" t="s">
        <v>7</v>
      </c>
      <c r="P12" s="50">
        <v>1267446</v>
      </c>
      <c r="Q12" s="50">
        <f t="shared" si="4"/>
        <v>1267446</v>
      </c>
      <c r="R12" s="50">
        <v>407997</v>
      </c>
      <c r="S12" s="50">
        <v>46436</v>
      </c>
      <c r="T12" s="50">
        <v>679166</v>
      </c>
      <c r="U12" s="50">
        <v>133847</v>
      </c>
      <c r="V12" s="50">
        <v>0</v>
      </c>
      <c r="W12" s="3">
        <v>1431466</v>
      </c>
      <c r="X12" s="3">
        <v>1383166</v>
      </c>
      <c r="Y12" s="4">
        <f t="shared" si="5"/>
        <v>-8.3663132263227986</v>
      </c>
      <c r="Z12" s="14">
        <f t="shared" si="6"/>
        <v>1.3589956089544031</v>
      </c>
      <c r="AA12" s="14">
        <f t="shared" si="7"/>
        <v>1.474956825901049</v>
      </c>
    </row>
    <row r="13" spans="1:27" ht="15.75" thickBot="1" x14ac:dyDescent="0.3">
      <c r="A13" s="2" t="s">
        <v>8</v>
      </c>
      <c r="B13" s="41">
        <v>1893912</v>
      </c>
      <c r="C13" s="28">
        <f t="shared" si="0"/>
        <v>1893427</v>
      </c>
      <c r="D13" s="38">
        <v>698456</v>
      </c>
      <c r="E13" s="38">
        <v>358473</v>
      </c>
      <c r="F13" s="38">
        <v>536795</v>
      </c>
      <c r="G13" s="38">
        <v>299703</v>
      </c>
      <c r="H13" s="47">
        <v>485</v>
      </c>
      <c r="I13" s="43">
        <v>1908079</v>
      </c>
      <c r="J13" s="45">
        <v>2236895</v>
      </c>
      <c r="K13" s="4">
        <f t="shared" si="1"/>
        <v>-15.332995066822539</v>
      </c>
      <c r="L13" s="14">
        <f t="shared" si="2"/>
        <v>1.353691464070548</v>
      </c>
      <c r="M13" s="14">
        <f t="shared" si="3"/>
        <v>1.4592031612220808</v>
      </c>
      <c r="N13" s="16"/>
      <c r="O13" s="2" t="s">
        <v>8</v>
      </c>
      <c r="P13" s="50">
        <v>1222111</v>
      </c>
      <c r="Q13" s="50">
        <f t="shared" si="4"/>
        <v>1222111</v>
      </c>
      <c r="R13" s="50">
        <v>441364</v>
      </c>
      <c r="S13" s="50">
        <v>254576</v>
      </c>
      <c r="T13" s="50">
        <v>318147</v>
      </c>
      <c r="U13" s="50">
        <v>208024</v>
      </c>
      <c r="V13" s="50">
        <v>0</v>
      </c>
      <c r="W13" s="3">
        <v>1166919</v>
      </c>
      <c r="X13" s="3">
        <v>1348603</v>
      </c>
      <c r="Y13" s="4">
        <f t="shared" si="5"/>
        <v>-9.3794838065761397</v>
      </c>
      <c r="Z13" s="14">
        <f t="shared" si="6"/>
        <v>1.3103859909257471</v>
      </c>
      <c r="AA13" s="14">
        <f t="shared" si="7"/>
        <v>1.4381001270134117</v>
      </c>
    </row>
    <row r="14" spans="1:27" ht="15.75" thickBot="1" x14ac:dyDescent="0.3">
      <c r="A14" s="2" t="s">
        <v>9</v>
      </c>
      <c r="B14" s="41">
        <v>4600909</v>
      </c>
      <c r="C14" s="28">
        <f t="shared" si="0"/>
        <v>4596534</v>
      </c>
      <c r="D14" s="38">
        <v>1802644</v>
      </c>
      <c r="E14" s="38">
        <v>1358803</v>
      </c>
      <c r="F14" s="38">
        <v>1148794</v>
      </c>
      <c r="G14" s="38">
        <v>286293</v>
      </c>
      <c r="H14" s="47">
        <v>4375</v>
      </c>
      <c r="I14" s="43">
        <v>4721190</v>
      </c>
      <c r="J14" s="45">
        <v>5193429</v>
      </c>
      <c r="K14" s="4">
        <f t="shared" si="1"/>
        <v>-11.409032452354696</v>
      </c>
      <c r="L14" s="14">
        <f t="shared" si="2"/>
        <v>3.2885431003475136</v>
      </c>
      <c r="M14" s="14">
        <f t="shared" si="3"/>
        <v>3.3878514701773796</v>
      </c>
      <c r="N14" s="16"/>
      <c r="O14" s="2" t="s">
        <v>9</v>
      </c>
      <c r="P14" s="50">
        <v>3158726</v>
      </c>
      <c r="Q14" s="50">
        <f t="shared" si="4"/>
        <v>3152057</v>
      </c>
      <c r="R14" s="50">
        <v>1203320</v>
      </c>
      <c r="S14" s="50">
        <v>1008327</v>
      </c>
      <c r="T14" s="50">
        <v>742605</v>
      </c>
      <c r="U14" s="50">
        <v>197805</v>
      </c>
      <c r="V14" s="50">
        <v>6669</v>
      </c>
      <c r="W14" s="5">
        <v>3051866</v>
      </c>
      <c r="X14" s="3">
        <v>3240407</v>
      </c>
      <c r="Y14" s="4">
        <f t="shared" si="5"/>
        <v>-2.5207018747953573</v>
      </c>
      <c r="Z14" s="14">
        <f t="shared" si="6"/>
        <v>3.3868857244333137</v>
      </c>
      <c r="AA14" s="14">
        <f t="shared" si="7"/>
        <v>3.4554496158433192</v>
      </c>
    </row>
    <row r="15" spans="1:27" ht="15.75" thickBot="1" x14ac:dyDescent="0.3">
      <c r="A15" s="2" t="s">
        <v>10</v>
      </c>
      <c r="B15" s="41">
        <v>1215485</v>
      </c>
      <c r="C15" s="28">
        <f t="shared" si="0"/>
        <v>1215485</v>
      </c>
      <c r="D15" s="38">
        <v>515481</v>
      </c>
      <c r="E15" s="38">
        <v>198993</v>
      </c>
      <c r="F15" s="38">
        <v>352625</v>
      </c>
      <c r="G15" s="38">
        <v>148386</v>
      </c>
      <c r="H15" s="47">
        <v>0</v>
      </c>
      <c r="I15" s="43">
        <v>1290665</v>
      </c>
      <c r="J15" s="45">
        <v>1440744</v>
      </c>
      <c r="K15" s="4">
        <f t="shared" si="1"/>
        <v>-15.63490807527222</v>
      </c>
      <c r="L15" s="14">
        <f t="shared" si="2"/>
        <v>0.86877936736542671</v>
      </c>
      <c r="M15" s="14">
        <f t="shared" si="3"/>
        <v>0.93984661743700337</v>
      </c>
      <c r="N15" s="16"/>
      <c r="O15" s="2" t="s">
        <v>10</v>
      </c>
      <c r="P15" s="50">
        <v>734310</v>
      </c>
      <c r="Q15" s="50">
        <f t="shared" si="4"/>
        <v>734310</v>
      </c>
      <c r="R15" s="50">
        <v>292697</v>
      </c>
      <c r="S15" s="50">
        <v>154800</v>
      </c>
      <c r="T15" s="50">
        <v>194262</v>
      </c>
      <c r="U15" s="50">
        <v>92551</v>
      </c>
      <c r="V15" s="50">
        <v>0</v>
      </c>
      <c r="W15" s="3">
        <v>717359</v>
      </c>
      <c r="X15" s="3">
        <v>772777</v>
      </c>
      <c r="Y15" s="4">
        <f t="shared" si="5"/>
        <v>-4.9777620193147571</v>
      </c>
      <c r="Z15" s="14">
        <f t="shared" si="6"/>
        <v>0.78735036097104549</v>
      </c>
      <c r="AA15" s="14">
        <f t="shared" si="7"/>
        <v>0.82406067749592971</v>
      </c>
    </row>
    <row r="16" spans="1:27" ht="15.75" thickBot="1" x14ac:dyDescent="0.3">
      <c r="A16" s="2" t="s">
        <v>11</v>
      </c>
      <c r="B16" s="41">
        <v>4824666</v>
      </c>
      <c r="C16" s="28">
        <f t="shared" si="0"/>
        <v>4815730</v>
      </c>
      <c r="D16" s="38">
        <v>1419619</v>
      </c>
      <c r="E16" s="38">
        <v>2063317</v>
      </c>
      <c r="F16" s="38">
        <v>925736</v>
      </c>
      <c r="G16" s="38">
        <v>407058</v>
      </c>
      <c r="H16" s="47">
        <v>8936</v>
      </c>
      <c r="I16" s="43">
        <v>4716569</v>
      </c>
      <c r="J16" s="45">
        <v>4679476</v>
      </c>
      <c r="K16" s="4">
        <f t="shared" si="1"/>
        <v>3.1026978234315123</v>
      </c>
      <c r="L16" s="14">
        <f t="shared" si="2"/>
        <v>3.4484755264190703</v>
      </c>
      <c r="M16" s="14">
        <f t="shared" si="3"/>
        <v>3.0525823393868992</v>
      </c>
      <c r="N16" s="16"/>
      <c r="O16" s="2" t="s">
        <v>11</v>
      </c>
      <c r="P16" s="50">
        <v>3371450</v>
      </c>
      <c r="Q16" s="50">
        <f t="shared" si="4"/>
        <v>3357012</v>
      </c>
      <c r="R16" s="50">
        <v>940876</v>
      </c>
      <c r="S16" s="50">
        <v>1555684</v>
      </c>
      <c r="T16" s="50">
        <v>578648</v>
      </c>
      <c r="U16" s="50">
        <v>281804</v>
      </c>
      <c r="V16" s="50">
        <v>14438</v>
      </c>
      <c r="W16" s="3">
        <v>3131077</v>
      </c>
      <c r="X16" s="3">
        <v>2983105</v>
      </c>
      <c r="Y16" s="4">
        <f t="shared" si="5"/>
        <v>13.018147198975564</v>
      </c>
      <c r="Z16" s="14">
        <f t="shared" si="6"/>
        <v>3.6149751120042373</v>
      </c>
      <c r="AA16" s="14">
        <f t="shared" si="7"/>
        <v>3.1810723240229652</v>
      </c>
    </row>
    <row r="17" spans="1:27" ht="15.75" thickBot="1" x14ac:dyDescent="0.3">
      <c r="A17" s="2" t="s">
        <v>12</v>
      </c>
      <c r="B17" s="41">
        <v>1262311</v>
      </c>
      <c r="C17" s="28">
        <f t="shared" si="0"/>
        <v>1262297</v>
      </c>
      <c r="D17" s="38">
        <v>717280</v>
      </c>
      <c r="E17" s="38">
        <v>303345</v>
      </c>
      <c r="F17" s="38">
        <v>209601</v>
      </c>
      <c r="G17" s="38">
        <v>32071</v>
      </c>
      <c r="H17" s="47">
        <v>14</v>
      </c>
      <c r="I17" s="43">
        <v>1306653</v>
      </c>
      <c r="J17" s="45">
        <v>1444874</v>
      </c>
      <c r="K17" s="4">
        <f t="shared" si="1"/>
        <v>-12.635219403214398</v>
      </c>
      <c r="L17" s="14">
        <f t="shared" si="2"/>
        <v>0.90224869249593298</v>
      </c>
      <c r="M17" s="14">
        <f t="shared" si="3"/>
        <v>0.94254075777700475</v>
      </c>
      <c r="N17" s="16"/>
      <c r="O17" s="2" t="s">
        <v>12</v>
      </c>
      <c r="P17" s="50">
        <v>860638</v>
      </c>
      <c r="Q17" s="50">
        <f t="shared" si="4"/>
        <v>860638</v>
      </c>
      <c r="R17" s="50">
        <v>476149</v>
      </c>
      <c r="S17" s="50">
        <v>232570</v>
      </c>
      <c r="T17" s="50">
        <v>131038</v>
      </c>
      <c r="U17" s="50">
        <v>20881</v>
      </c>
      <c r="V17" s="50">
        <v>0</v>
      </c>
      <c r="W17" s="3">
        <v>819035</v>
      </c>
      <c r="X17" s="3">
        <v>857690</v>
      </c>
      <c r="Y17" s="4">
        <f t="shared" si="5"/>
        <v>0.34371392927514605</v>
      </c>
      <c r="Z17" s="14">
        <f t="shared" si="6"/>
        <v>0.92280323019623689</v>
      </c>
      <c r="AA17" s="14">
        <f t="shared" si="7"/>
        <v>0.91460874544853688</v>
      </c>
    </row>
    <row r="18" spans="1:27" ht="15.75" thickBot="1" x14ac:dyDescent="0.3">
      <c r="A18" s="2" t="s">
        <v>13</v>
      </c>
      <c r="B18" s="41">
        <v>2863229</v>
      </c>
      <c r="C18" s="28">
        <f t="shared" si="0"/>
        <v>2862530</v>
      </c>
      <c r="D18" s="38">
        <v>1260967</v>
      </c>
      <c r="E18" s="38">
        <v>616447</v>
      </c>
      <c r="F18" s="38">
        <v>668546</v>
      </c>
      <c r="G18" s="38">
        <v>316570</v>
      </c>
      <c r="H18" s="47">
        <v>699</v>
      </c>
      <c r="I18" s="43">
        <v>2994528</v>
      </c>
      <c r="J18" s="45">
        <v>3187734</v>
      </c>
      <c r="K18" s="4">
        <f t="shared" si="1"/>
        <v>-10.179801702400514</v>
      </c>
      <c r="L18" s="14">
        <f t="shared" si="2"/>
        <v>2.0465199317493372</v>
      </c>
      <c r="M18" s="14">
        <f t="shared" si="3"/>
        <v>2.0794679812575505</v>
      </c>
      <c r="N18" s="16"/>
      <c r="O18" s="2" t="s">
        <v>13</v>
      </c>
      <c r="P18" s="50">
        <v>1832189</v>
      </c>
      <c r="Q18" s="50">
        <f t="shared" si="4"/>
        <v>1832189</v>
      </c>
      <c r="R18" s="50">
        <v>764733</v>
      </c>
      <c r="S18" s="50">
        <v>465255</v>
      </c>
      <c r="T18" s="50">
        <v>392441</v>
      </c>
      <c r="U18" s="50">
        <v>209760</v>
      </c>
      <c r="V18" s="50">
        <v>0</v>
      </c>
      <c r="W18" s="3">
        <v>1794686</v>
      </c>
      <c r="X18" s="3">
        <v>1853503</v>
      </c>
      <c r="Y18" s="4">
        <f t="shared" si="5"/>
        <v>-1.1499306987903446</v>
      </c>
      <c r="Z18" s="14">
        <f t="shared" si="6"/>
        <v>1.9645308800332</v>
      </c>
      <c r="AA18" s="14">
        <f t="shared" si="7"/>
        <v>1.9765067256410818</v>
      </c>
    </row>
    <row r="19" spans="1:27" ht="15.75" thickBot="1" x14ac:dyDescent="0.3">
      <c r="A19" s="2" t="s">
        <v>14</v>
      </c>
      <c r="B19" s="41">
        <v>6915828</v>
      </c>
      <c r="C19" s="28">
        <f t="shared" si="0"/>
        <v>6875116</v>
      </c>
      <c r="D19" s="38">
        <v>1787577</v>
      </c>
      <c r="E19" s="38">
        <v>2890097</v>
      </c>
      <c r="F19" s="38">
        <v>1150215</v>
      </c>
      <c r="G19" s="38">
        <v>1047227</v>
      </c>
      <c r="H19" s="47">
        <v>40712</v>
      </c>
      <c r="I19" s="43">
        <v>6042478</v>
      </c>
      <c r="J19" s="45">
        <v>6556280</v>
      </c>
      <c r="K19" s="4">
        <f t="shared" si="1"/>
        <v>5.4840244772950513</v>
      </c>
      <c r="L19" s="14">
        <f t="shared" si="2"/>
        <v>4.9431532883154494</v>
      </c>
      <c r="M19" s="14">
        <f t="shared" si="3"/>
        <v>4.276885818000892</v>
      </c>
      <c r="N19" s="16"/>
      <c r="O19" s="2" t="s">
        <v>14</v>
      </c>
      <c r="P19" s="50">
        <v>4913800</v>
      </c>
      <c r="Q19" s="50">
        <f t="shared" si="4"/>
        <v>4879477</v>
      </c>
      <c r="R19" s="50">
        <v>1289755</v>
      </c>
      <c r="S19" s="50">
        <v>2106051</v>
      </c>
      <c r="T19" s="50">
        <v>738400</v>
      </c>
      <c r="U19" s="50">
        <v>745271</v>
      </c>
      <c r="V19" s="50">
        <v>34323</v>
      </c>
      <c r="W19" s="3">
        <v>4221887</v>
      </c>
      <c r="X19" s="3">
        <v>4359372</v>
      </c>
      <c r="Y19" s="4">
        <f t="shared" si="5"/>
        <v>12.718070400966011</v>
      </c>
      <c r="Z19" s="14">
        <f t="shared" si="6"/>
        <v>5.2687314672815617</v>
      </c>
      <c r="AA19" s="14">
        <f t="shared" si="7"/>
        <v>4.6486723126811302</v>
      </c>
    </row>
    <row r="20" spans="1:27" ht="15.75" thickBot="1" x14ac:dyDescent="0.3">
      <c r="A20" s="2" t="s">
        <v>15</v>
      </c>
      <c r="B20" s="41">
        <v>1598276</v>
      </c>
      <c r="C20" s="28">
        <f t="shared" si="0"/>
        <v>1598276</v>
      </c>
      <c r="D20" s="38">
        <v>613646</v>
      </c>
      <c r="E20" s="38">
        <v>375931</v>
      </c>
      <c r="F20" s="38">
        <v>482594</v>
      </c>
      <c r="G20" s="38">
        <v>126105</v>
      </c>
      <c r="H20" s="47">
        <v>0</v>
      </c>
      <c r="I20" s="43">
        <v>1711785</v>
      </c>
      <c r="J20" s="45">
        <v>1786079</v>
      </c>
      <c r="K20" s="4">
        <f t="shared" si="1"/>
        <v>-10.514820453070666</v>
      </c>
      <c r="L20" s="14">
        <f t="shared" si="2"/>
        <v>1.1423828448358841</v>
      </c>
      <c r="M20" s="14">
        <f t="shared" si="3"/>
        <v>1.1651204562540365</v>
      </c>
      <c r="N20" s="16"/>
      <c r="O20" s="2" t="s">
        <v>15</v>
      </c>
      <c r="P20" s="50">
        <v>998766</v>
      </c>
      <c r="Q20" s="50">
        <f t="shared" si="4"/>
        <v>998766</v>
      </c>
      <c r="R20" s="50">
        <v>374958</v>
      </c>
      <c r="S20" s="50">
        <v>265193</v>
      </c>
      <c r="T20" s="50">
        <v>277359</v>
      </c>
      <c r="U20" s="50">
        <v>81256</v>
      </c>
      <c r="V20" s="50">
        <v>0</v>
      </c>
      <c r="W20" s="3">
        <v>1032017</v>
      </c>
      <c r="X20" s="3">
        <v>1013609</v>
      </c>
      <c r="Y20" s="4">
        <f t="shared" si="5"/>
        <v>-1.4643713700253254</v>
      </c>
      <c r="Z20" s="14">
        <f t="shared" si="6"/>
        <v>1.0709084318960755</v>
      </c>
      <c r="AA20" s="14">
        <f t="shared" si="7"/>
        <v>1.0808749733182688</v>
      </c>
    </row>
    <row r="21" spans="1:27" ht="15.75" thickBot="1" x14ac:dyDescent="0.3">
      <c r="A21" s="2" t="s">
        <v>16</v>
      </c>
      <c r="B21" s="41">
        <v>2879866</v>
      </c>
      <c r="C21" s="28">
        <f t="shared" si="0"/>
        <v>2879375</v>
      </c>
      <c r="D21" s="38">
        <v>1554509</v>
      </c>
      <c r="E21" s="38">
        <v>363969</v>
      </c>
      <c r="F21" s="38">
        <v>617755</v>
      </c>
      <c r="G21" s="38">
        <v>343142</v>
      </c>
      <c r="H21" s="47">
        <v>491</v>
      </c>
      <c r="I21" s="43">
        <v>3121944</v>
      </c>
      <c r="J21" s="45">
        <v>3410676</v>
      </c>
      <c r="K21" s="4">
        <f t="shared" si="1"/>
        <v>-15.563190405655652</v>
      </c>
      <c r="L21" s="14">
        <f t="shared" si="2"/>
        <v>2.0584113844080361</v>
      </c>
      <c r="M21" s="14">
        <f t="shared" si="3"/>
        <v>2.2249006775482449</v>
      </c>
      <c r="N21" s="16"/>
      <c r="O21" s="2" t="s">
        <v>16</v>
      </c>
      <c r="P21" s="50">
        <v>1810324</v>
      </c>
      <c r="Q21" s="50">
        <f t="shared" si="4"/>
        <v>1810324</v>
      </c>
      <c r="R21" s="50">
        <v>938576</v>
      </c>
      <c r="S21" s="50">
        <v>279356</v>
      </c>
      <c r="T21" s="50">
        <v>365876</v>
      </c>
      <c r="U21" s="50">
        <v>226516</v>
      </c>
      <c r="V21" s="50">
        <v>0</v>
      </c>
      <c r="W21" s="3">
        <v>1841897</v>
      </c>
      <c r="X21" s="3">
        <v>1961826</v>
      </c>
      <c r="Y21" s="4">
        <f t="shared" si="5"/>
        <v>-7.7224993449979769</v>
      </c>
      <c r="Z21" s="14">
        <f t="shared" si="6"/>
        <v>1.9410865368503043</v>
      </c>
      <c r="AA21" s="14">
        <f t="shared" si="7"/>
        <v>2.0920183477110856</v>
      </c>
    </row>
    <row r="22" spans="1:27" ht="15.75" thickBot="1" x14ac:dyDescent="0.3">
      <c r="A22" s="2" t="s">
        <v>17</v>
      </c>
      <c r="B22" s="41">
        <v>1535194</v>
      </c>
      <c r="C22" s="28">
        <f t="shared" si="0"/>
        <v>1535194</v>
      </c>
      <c r="D22" s="38">
        <v>740848</v>
      </c>
      <c r="E22" s="38">
        <v>117939</v>
      </c>
      <c r="F22" s="38">
        <v>493735</v>
      </c>
      <c r="G22" s="38">
        <v>182672</v>
      </c>
      <c r="H22" s="47">
        <v>0</v>
      </c>
      <c r="I22" s="43">
        <v>1713444</v>
      </c>
      <c r="J22" s="45">
        <v>1857364</v>
      </c>
      <c r="K22" s="4">
        <f t="shared" si="1"/>
        <v>-17.345549929900656</v>
      </c>
      <c r="L22" s="14">
        <f t="shared" si="2"/>
        <v>1.0972943903900081</v>
      </c>
      <c r="M22" s="14">
        <f t="shared" si="3"/>
        <v>1.2116221013235262</v>
      </c>
      <c r="N22" s="16"/>
      <c r="O22" s="2" t="s">
        <v>17</v>
      </c>
      <c r="P22" s="50">
        <v>849802</v>
      </c>
      <c r="Q22" s="50">
        <f t="shared" si="4"/>
        <v>849802</v>
      </c>
      <c r="R22" s="50">
        <v>392930</v>
      </c>
      <c r="S22" s="50">
        <v>83713</v>
      </c>
      <c r="T22" s="50">
        <v>264710</v>
      </c>
      <c r="U22" s="50">
        <v>108449</v>
      </c>
      <c r="V22" s="50">
        <v>0</v>
      </c>
      <c r="W22" s="3">
        <v>939206</v>
      </c>
      <c r="X22" s="3">
        <v>934917</v>
      </c>
      <c r="Y22" s="4">
        <f t="shared" si="5"/>
        <v>-9.1040167202008302</v>
      </c>
      <c r="Z22" s="14">
        <f t="shared" si="6"/>
        <v>0.91118452895087421</v>
      </c>
      <c r="AA22" s="14">
        <f t="shared" si="7"/>
        <v>0.99696074860207029</v>
      </c>
    </row>
    <row r="23" spans="1:27" ht="15.75" thickBot="1" x14ac:dyDescent="0.3">
      <c r="A23" s="2" t="s">
        <v>18</v>
      </c>
      <c r="B23" s="41">
        <v>6056304</v>
      </c>
      <c r="C23" s="28">
        <f t="shared" si="0"/>
        <v>6045664</v>
      </c>
      <c r="D23" s="38">
        <v>2050054</v>
      </c>
      <c r="E23" s="38">
        <v>1323380</v>
      </c>
      <c r="F23" s="38">
        <v>1732426</v>
      </c>
      <c r="G23" s="38">
        <v>939804</v>
      </c>
      <c r="H23" s="47">
        <v>10640</v>
      </c>
      <c r="I23" s="43">
        <v>6582621</v>
      </c>
      <c r="J23" s="45">
        <v>7046416</v>
      </c>
      <c r="K23" s="4">
        <f t="shared" si="1"/>
        <v>-14.051285078825886</v>
      </c>
      <c r="L23" s="14">
        <f t="shared" si="2"/>
        <v>4.3288004028784419</v>
      </c>
      <c r="M23" s="14">
        <f t="shared" si="3"/>
        <v>4.5966183046078832</v>
      </c>
      <c r="N23" s="16"/>
      <c r="O23" s="2" t="s">
        <v>18</v>
      </c>
      <c r="P23" s="50">
        <v>4004410</v>
      </c>
      <c r="Q23" s="50">
        <f t="shared" si="4"/>
        <v>3992019</v>
      </c>
      <c r="R23" s="50">
        <v>1333067</v>
      </c>
      <c r="S23" s="50">
        <v>967665</v>
      </c>
      <c r="T23" s="50">
        <v>1065445</v>
      </c>
      <c r="U23" s="50">
        <v>625842</v>
      </c>
      <c r="V23" s="50">
        <v>12391</v>
      </c>
      <c r="W23" s="3">
        <v>4270210</v>
      </c>
      <c r="X23" s="3">
        <v>4259664</v>
      </c>
      <c r="Y23" s="4">
        <f t="shared" si="5"/>
        <v>-5.9923505703736257</v>
      </c>
      <c r="Z23" s="14">
        <f t="shared" si="6"/>
        <v>4.2936548037968496</v>
      </c>
      <c r="AA23" s="14">
        <f t="shared" si="7"/>
        <v>4.5423474064898697</v>
      </c>
    </row>
    <row r="24" spans="1:27" ht="15.75" thickBot="1" x14ac:dyDescent="0.3">
      <c r="A24" s="2" t="s">
        <v>19</v>
      </c>
      <c r="B24" s="41">
        <v>6653373</v>
      </c>
      <c r="C24" s="28">
        <f t="shared" si="0"/>
        <v>6647333</v>
      </c>
      <c r="D24" s="38">
        <v>3014277</v>
      </c>
      <c r="E24" s="38">
        <v>693938</v>
      </c>
      <c r="F24" s="38">
        <v>2167942</v>
      </c>
      <c r="G24" s="38">
        <v>771176</v>
      </c>
      <c r="H24" s="47">
        <v>6040</v>
      </c>
      <c r="I24" s="43">
        <v>7279520</v>
      </c>
      <c r="J24" s="45">
        <v>8206581</v>
      </c>
      <c r="K24" s="4">
        <f t="shared" si="1"/>
        <v>-18.926371408507393</v>
      </c>
      <c r="L24" s="14">
        <f t="shared" si="2"/>
        <v>4.7555611017710717</v>
      </c>
      <c r="M24" s="14">
        <f t="shared" si="3"/>
        <v>5.3534336381569387</v>
      </c>
      <c r="N24" s="16"/>
      <c r="O24" s="2" t="s">
        <v>19</v>
      </c>
      <c r="P24" s="50">
        <v>4035407</v>
      </c>
      <c r="Q24" s="50">
        <f t="shared" si="4"/>
        <v>4035296</v>
      </c>
      <c r="R24" s="50">
        <v>1825136</v>
      </c>
      <c r="S24" s="50">
        <v>442466</v>
      </c>
      <c r="T24" s="50">
        <v>1287351</v>
      </c>
      <c r="U24" s="50">
        <v>480343</v>
      </c>
      <c r="V24" s="50">
        <v>111</v>
      </c>
      <c r="W24" s="3">
        <v>4299777</v>
      </c>
      <c r="X24" s="3">
        <v>4457262</v>
      </c>
      <c r="Y24" s="4">
        <f t="shared" si="5"/>
        <v>-9.4644425209915859</v>
      </c>
      <c r="Z24" s="14">
        <f t="shared" si="6"/>
        <v>4.3268907656372431</v>
      </c>
      <c r="AA24" s="14">
        <f t="shared" si="7"/>
        <v>4.7530585712267097</v>
      </c>
    </row>
    <row r="25" spans="1:27" ht="15.75" thickBot="1" x14ac:dyDescent="0.3">
      <c r="A25" s="2" t="s">
        <v>20</v>
      </c>
      <c r="B25" s="41">
        <v>2788448</v>
      </c>
      <c r="C25" s="28">
        <f t="shared" si="0"/>
        <v>2788098</v>
      </c>
      <c r="D25" s="38">
        <v>1464211</v>
      </c>
      <c r="E25" s="38">
        <v>378932</v>
      </c>
      <c r="F25" s="38">
        <v>672736</v>
      </c>
      <c r="G25" s="38">
        <v>272219</v>
      </c>
      <c r="H25" s="47">
        <v>350</v>
      </c>
      <c r="I25" s="43">
        <v>3294446</v>
      </c>
      <c r="J25" s="45">
        <v>3686070</v>
      </c>
      <c r="K25" s="4">
        <f t="shared" si="1"/>
        <v>-24.351735045726208</v>
      </c>
      <c r="L25" s="14">
        <f t="shared" si="2"/>
        <v>1.9930695067165696</v>
      </c>
      <c r="M25" s="14">
        <f t="shared" si="3"/>
        <v>2.404549608491179</v>
      </c>
      <c r="N25" s="16"/>
      <c r="O25" s="2" t="s">
        <v>20</v>
      </c>
      <c r="P25" s="50">
        <v>1648372</v>
      </c>
      <c r="Q25" s="50">
        <f t="shared" si="4"/>
        <v>1648367</v>
      </c>
      <c r="R25" s="50">
        <v>834060</v>
      </c>
      <c r="S25" s="50">
        <v>268324</v>
      </c>
      <c r="T25" s="50">
        <v>385837</v>
      </c>
      <c r="U25" s="50">
        <v>160146</v>
      </c>
      <c r="V25" s="50">
        <v>5</v>
      </c>
      <c r="W25" s="3">
        <v>1968553</v>
      </c>
      <c r="X25" s="3">
        <v>2013265</v>
      </c>
      <c r="Y25" s="4">
        <f t="shared" si="5"/>
        <v>-18.124439653994877</v>
      </c>
      <c r="Z25" s="14">
        <f t="shared" si="6"/>
        <v>1.7674364903304656</v>
      </c>
      <c r="AA25" s="14">
        <f t="shared" si="7"/>
        <v>2.1468709859103501</v>
      </c>
    </row>
    <row r="26" spans="1:27" ht="15.75" thickBot="1" x14ac:dyDescent="0.3">
      <c r="A26" s="2" t="s">
        <v>21</v>
      </c>
      <c r="B26" s="41">
        <v>1483098</v>
      </c>
      <c r="C26" s="28">
        <f t="shared" si="0"/>
        <v>1483098</v>
      </c>
      <c r="D26" s="38">
        <v>692583</v>
      </c>
      <c r="E26" s="38">
        <v>136529</v>
      </c>
      <c r="F26" s="38">
        <v>415454</v>
      </c>
      <c r="G26" s="38">
        <v>238532</v>
      </c>
      <c r="H26" s="47">
        <v>0</v>
      </c>
      <c r="I26" s="43">
        <v>2001396</v>
      </c>
      <c r="J26" s="45">
        <v>2150686</v>
      </c>
      <c r="K26" s="4">
        <f t="shared" si="1"/>
        <v>-31.040700502072362</v>
      </c>
      <c r="L26" s="14">
        <f t="shared" si="2"/>
        <v>1.0600582830564997</v>
      </c>
      <c r="M26" s="14">
        <f t="shared" si="3"/>
        <v>1.4029660802121118</v>
      </c>
      <c r="N26" s="16"/>
      <c r="O26" s="2" t="s">
        <v>21</v>
      </c>
      <c r="P26" s="50">
        <v>869488</v>
      </c>
      <c r="Q26" s="50">
        <f t="shared" si="4"/>
        <v>869488</v>
      </c>
      <c r="R26" s="50">
        <v>407221</v>
      </c>
      <c r="S26" s="50">
        <v>97767</v>
      </c>
      <c r="T26" s="50">
        <v>222083</v>
      </c>
      <c r="U26" s="50">
        <v>142417</v>
      </c>
      <c r="V26" s="50">
        <v>0</v>
      </c>
      <c r="W26" s="3">
        <v>1210213</v>
      </c>
      <c r="X26" s="3">
        <v>1200685</v>
      </c>
      <c r="Y26" s="4">
        <f t="shared" si="5"/>
        <v>-27.584004130975238</v>
      </c>
      <c r="Z26" s="14">
        <f t="shared" si="6"/>
        <v>0.93229247955222239</v>
      </c>
      <c r="AA26" s="14">
        <f t="shared" si="7"/>
        <v>1.2803658682377972</v>
      </c>
    </row>
    <row r="27" spans="1:27" ht="15.75" thickBot="1" x14ac:dyDescent="0.3">
      <c r="A27" s="2" t="s">
        <v>22</v>
      </c>
      <c r="B27" s="41">
        <v>2917172</v>
      </c>
      <c r="C27" s="28">
        <f t="shared" si="0"/>
        <v>2917171</v>
      </c>
      <c r="D27" s="38">
        <v>824009</v>
      </c>
      <c r="E27" s="38">
        <v>1421767</v>
      </c>
      <c r="F27" s="38">
        <v>379383</v>
      </c>
      <c r="G27" s="38">
        <v>292012</v>
      </c>
      <c r="H27" s="47">
        <v>1</v>
      </c>
      <c r="I27" s="43">
        <v>2979143</v>
      </c>
      <c r="J27" s="45">
        <v>3135751</v>
      </c>
      <c r="K27" s="4">
        <f t="shared" si="1"/>
        <v>-6.9705470874441247</v>
      </c>
      <c r="L27" s="14">
        <f t="shared" si="2"/>
        <v>2.0850761997524745</v>
      </c>
      <c r="M27" s="14">
        <f t="shared" si="3"/>
        <v>2.045557691355786</v>
      </c>
      <c r="N27" s="16"/>
      <c r="O27" s="2" t="s">
        <v>22</v>
      </c>
      <c r="P27" s="50">
        <v>2050113</v>
      </c>
      <c r="Q27" s="50">
        <f t="shared" si="4"/>
        <v>2050113</v>
      </c>
      <c r="R27" s="50">
        <v>541496</v>
      </c>
      <c r="S27" s="50">
        <v>1068592</v>
      </c>
      <c r="T27" s="50">
        <v>242618</v>
      </c>
      <c r="U27" s="50">
        <v>197407</v>
      </c>
      <c r="V27" s="50">
        <v>0</v>
      </c>
      <c r="W27" s="3">
        <v>1994458</v>
      </c>
      <c r="X27" s="3">
        <v>2028967</v>
      </c>
      <c r="Y27" s="4">
        <f t="shared" si="5"/>
        <v>1.0422052206861916</v>
      </c>
      <c r="Z27" s="14">
        <f t="shared" si="6"/>
        <v>2.1981958717454932</v>
      </c>
      <c r="AA27" s="14">
        <f t="shared" si="7"/>
        <v>2.1636150152461626</v>
      </c>
    </row>
    <row r="28" spans="1:27" ht="15.75" thickBot="1" x14ac:dyDescent="0.3">
      <c r="A28" s="2" t="s">
        <v>23</v>
      </c>
      <c r="B28" s="41">
        <v>3120868</v>
      </c>
      <c r="C28" s="28">
        <f t="shared" si="0"/>
        <v>3119962</v>
      </c>
      <c r="D28" s="38">
        <v>1193189</v>
      </c>
      <c r="E28" s="38">
        <v>853433</v>
      </c>
      <c r="F28" s="38">
        <v>750885</v>
      </c>
      <c r="G28" s="38">
        <v>322455</v>
      </c>
      <c r="H28" s="47">
        <v>906</v>
      </c>
      <c r="I28" s="43">
        <v>3337631</v>
      </c>
      <c r="J28" s="45">
        <v>3541612</v>
      </c>
      <c r="K28" s="4">
        <f t="shared" si="1"/>
        <v>-11.880013959744884</v>
      </c>
      <c r="L28" s="14">
        <f t="shared" si="2"/>
        <v>2.230669836872528</v>
      </c>
      <c r="M28" s="14">
        <f t="shared" si="3"/>
        <v>2.3103147113396276</v>
      </c>
      <c r="N28" s="16"/>
      <c r="O28" s="2" t="s">
        <v>23</v>
      </c>
      <c r="P28" s="50">
        <v>2070933</v>
      </c>
      <c r="Q28" s="50">
        <f t="shared" si="4"/>
        <v>2070609</v>
      </c>
      <c r="R28" s="50">
        <v>771089</v>
      </c>
      <c r="S28" s="50">
        <v>618398</v>
      </c>
      <c r="T28" s="50">
        <v>459747</v>
      </c>
      <c r="U28" s="50">
        <v>221375</v>
      </c>
      <c r="V28" s="50">
        <v>324</v>
      </c>
      <c r="W28" s="3">
        <v>2149270</v>
      </c>
      <c r="X28" s="3">
        <v>2163773</v>
      </c>
      <c r="Y28" s="4">
        <f t="shared" si="5"/>
        <v>-4.2906534095766977</v>
      </c>
      <c r="Z28" s="14">
        <f t="shared" si="6"/>
        <v>2.2205197329422863</v>
      </c>
      <c r="AA28" s="14">
        <f t="shared" si="7"/>
        <v>2.3073671244452152</v>
      </c>
    </row>
    <row r="29" spans="1:27" ht="15.75" thickBot="1" x14ac:dyDescent="0.3">
      <c r="A29" s="2" t="s">
        <v>24</v>
      </c>
      <c r="B29" s="41">
        <v>20393052</v>
      </c>
      <c r="C29" s="28">
        <f t="shared" si="0"/>
        <v>20126337</v>
      </c>
      <c r="D29" s="38">
        <v>5387558</v>
      </c>
      <c r="E29" s="38">
        <v>5890914</v>
      </c>
      <c r="F29" s="38">
        <v>5340082</v>
      </c>
      <c r="G29" s="38">
        <v>3507783</v>
      </c>
      <c r="H29" s="47">
        <v>266715</v>
      </c>
      <c r="I29" s="43">
        <v>18872725</v>
      </c>
      <c r="J29" s="45">
        <v>20194508</v>
      </c>
      <c r="K29" s="4">
        <f t="shared" si="1"/>
        <v>0.98315839138046845</v>
      </c>
      <c r="L29" s="14">
        <f t="shared" si="2"/>
        <v>14.5761262501884</v>
      </c>
      <c r="M29" s="14">
        <f t="shared" si="3"/>
        <v>13.173568680212796</v>
      </c>
      <c r="N29" s="16"/>
      <c r="O29" s="2" t="s">
        <v>24</v>
      </c>
      <c r="P29" s="50">
        <v>14192283</v>
      </c>
      <c r="Q29" s="50">
        <f t="shared" si="4"/>
        <v>14067699</v>
      </c>
      <c r="R29" s="50">
        <v>3852092</v>
      </c>
      <c r="S29" s="50">
        <v>4205978</v>
      </c>
      <c r="T29" s="50">
        <v>3447302</v>
      </c>
      <c r="U29" s="50">
        <v>2562327</v>
      </c>
      <c r="V29" s="50">
        <v>124584</v>
      </c>
      <c r="W29" s="3">
        <v>12851511</v>
      </c>
      <c r="X29" s="3">
        <v>12957617</v>
      </c>
      <c r="Y29" s="4">
        <f t="shared" si="5"/>
        <v>9.5284958646331344</v>
      </c>
      <c r="Z29" s="14">
        <f t="shared" si="6"/>
        <v>15.217413821210704</v>
      </c>
      <c r="AA29" s="14">
        <f t="shared" si="7"/>
        <v>13.817521282016385</v>
      </c>
    </row>
    <row r="30" spans="1:27" ht="15.75" thickBot="1" x14ac:dyDescent="0.3">
      <c r="A30" s="2" t="s">
        <v>25</v>
      </c>
      <c r="B30" s="41">
        <v>2915205</v>
      </c>
      <c r="C30" s="28">
        <f t="shared" si="0"/>
        <v>2915205</v>
      </c>
      <c r="D30" s="38">
        <v>824903</v>
      </c>
      <c r="E30" s="38">
        <v>938697</v>
      </c>
      <c r="F30" s="38">
        <v>629748</v>
      </c>
      <c r="G30" s="38">
        <v>521857</v>
      </c>
      <c r="H30" s="47">
        <v>0</v>
      </c>
      <c r="I30" s="43">
        <v>3272171</v>
      </c>
      <c r="J30" s="45">
        <v>3347923</v>
      </c>
      <c r="K30" s="4">
        <f t="shared" si="1"/>
        <v>-12.924968704477374</v>
      </c>
      <c r="L30" s="14">
        <f t="shared" si="2"/>
        <v>2.0836702679510886</v>
      </c>
      <c r="M30" s="14">
        <f t="shared" si="3"/>
        <v>2.183964748067349</v>
      </c>
      <c r="N30" s="16"/>
      <c r="O30" s="2" t="s">
        <v>25</v>
      </c>
      <c r="P30" s="50">
        <v>1955480</v>
      </c>
      <c r="Q30" s="50">
        <f t="shared" si="4"/>
        <v>1955480</v>
      </c>
      <c r="R30" s="50">
        <v>558526</v>
      </c>
      <c r="S30" s="50">
        <v>664879</v>
      </c>
      <c r="T30" s="50">
        <v>380153</v>
      </c>
      <c r="U30" s="50">
        <v>351922</v>
      </c>
      <c r="V30" s="50">
        <v>0</v>
      </c>
      <c r="W30" s="3">
        <v>2189694</v>
      </c>
      <c r="X30" s="3">
        <v>2142518</v>
      </c>
      <c r="Y30" s="4">
        <f t="shared" si="5"/>
        <v>-8.7298216397715205</v>
      </c>
      <c r="Z30" s="14">
        <f t="shared" si="6"/>
        <v>2.0967273819935177</v>
      </c>
      <c r="AA30" s="14">
        <f t="shared" si="7"/>
        <v>2.2847015822510559</v>
      </c>
    </row>
    <row r="31" spans="1:27" ht="15.75" thickBot="1" x14ac:dyDescent="0.3">
      <c r="A31" s="2" t="s">
        <v>26</v>
      </c>
      <c r="B31" s="41">
        <v>4101932</v>
      </c>
      <c r="C31" s="28">
        <f t="shared" si="0"/>
        <v>4101924</v>
      </c>
      <c r="D31" s="38">
        <v>1324069</v>
      </c>
      <c r="E31" s="38">
        <v>1225625</v>
      </c>
      <c r="F31" s="38">
        <v>846368</v>
      </c>
      <c r="G31" s="38">
        <v>705862</v>
      </c>
      <c r="H31" s="47">
        <v>8</v>
      </c>
      <c r="I31" s="43">
        <v>5136095</v>
      </c>
      <c r="J31" s="45">
        <v>5208292</v>
      </c>
      <c r="K31" s="4">
        <f t="shared" si="1"/>
        <v>-21.242280578738672</v>
      </c>
      <c r="L31" s="14">
        <f t="shared" si="2"/>
        <v>2.9318945835909118</v>
      </c>
      <c r="M31" s="14">
        <f t="shared" si="3"/>
        <v>3.3975471137302704</v>
      </c>
      <c r="N31" s="16"/>
      <c r="O31" s="2" t="s">
        <v>26</v>
      </c>
      <c r="P31" s="50">
        <v>2624908</v>
      </c>
      <c r="Q31" s="50">
        <f t="shared" si="4"/>
        <v>2624908</v>
      </c>
      <c r="R31" s="50">
        <v>812636</v>
      </c>
      <c r="S31" s="50">
        <v>867325</v>
      </c>
      <c r="T31" s="50">
        <v>493020</v>
      </c>
      <c r="U31" s="50">
        <v>451927</v>
      </c>
      <c r="V31" s="50">
        <v>0</v>
      </c>
      <c r="W31" s="3">
        <v>3381042</v>
      </c>
      <c r="X31" s="3">
        <v>3228039</v>
      </c>
      <c r="Y31" s="4">
        <f t="shared" si="5"/>
        <v>-18.684129900537137</v>
      </c>
      <c r="Z31" s="14">
        <f t="shared" si="6"/>
        <v>2.8145092145221842</v>
      </c>
      <c r="AA31" s="14">
        <f t="shared" si="7"/>
        <v>3.4422608402207664</v>
      </c>
    </row>
    <row r="32" spans="1:27" ht="15.75" thickBot="1" x14ac:dyDescent="0.3">
      <c r="A32" s="2" t="s">
        <v>27</v>
      </c>
      <c r="B32" s="41">
        <v>8562983</v>
      </c>
      <c r="C32" s="28">
        <f t="shared" si="0"/>
        <v>8561912</v>
      </c>
      <c r="D32" s="38">
        <v>2872782</v>
      </c>
      <c r="E32" s="38">
        <v>2546999</v>
      </c>
      <c r="F32" s="38">
        <v>1965191</v>
      </c>
      <c r="G32" s="38">
        <v>1176940</v>
      </c>
      <c r="H32" s="47">
        <v>1071</v>
      </c>
      <c r="I32" s="43">
        <v>8459829</v>
      </c>
      <c r="J32" s="45">
        <v>8869969</v>
      </c>
      <c r="K32" s="4">
        <f t="shared" si="1"/>
        <v>-3.4609591081998148</v>
      </c>
      <c r="L32" s="14">
        <f t="shared" si="2"/>
        <v>6.1204728593943187</v>
      </c>
      <c r="M32" s="14">
        <f t="shared" si="3"/>
        <v>5.7861843335256502</v>
      </c>
      <c r="N32" s="16"/>
      <c r="O32" s="2" t="s">
        <v>27</v>
      </c>
      <c r="P32" s="50">
        <v>5893286</v>
      </c>
      <c r="Q32" s="50">
        <f t="shared" si="4"/>
        <v>5893058</v>
      </c>
      <c r="R32" s="50">
        <v>2059535</v>
      </c>
      <c r="S32" s="50">
        <v>1757948</v>
      </c>
      <c r="T32" s="50">
        <v>1227685</v>
      </c>
      <c r="U32" s="50">
        <v>847890</v>
      </c>
      <c r="V32" s="50">
        <v>228</v>
      </c>
      <c r="W32" s="3">
        <v>5718941</v>
      </c>
      <c r="X32" s="3">
        <v>5639465</v>
      </c>
      <c r="Y32" s="4">
        <f t="shared" si="5"/>
        <v>4.500799277945692</v>
      </c>
      <c r="Z32" s="14">
        <f t="shared" si="6"/>
        <v>6.3189672745919427</v>
      </c>
      <c r="AA32" s="14">
        <f t="shared" si="7"/>
        <v>6.0137159214295757</v>
      </c>
    </row>
    <row r="33" spans="1:27" ht="15.75" thickBot="1" x14ac:dyDescent="0.3">
      <c r="A33" s="2" t="s">
        <v>28</v>
      </c>
      <c r="B33" s="41">
        <v>3587159</v>
      </c>
      <c r="C33" s="28">
        <f t="shared" si="0"/>
        <v>3586983</v>
      </c>
      <c r="D33" s="38">
        <v>1346765</v>
      </c>
      <c r="E33" s="38">
        <v>1572103</v>
      </c>
      <c r="F33" s="38">
        <v>545208</v>
      </c>
      <c r="G33" s="38">
        <v>122907</v>
      </c>
      <c r="H33" s="47">
        <v>176</v>
      </c>
      <c r="I33" s="43">
        <v>3335380</v>
      </c>
      <c r="J33" s="45">
        <v>3529565</v>
      </c>
      <c r="K33" s="4">
        <f t="shared" si="1"/>
        <v>1.6317591544567107</v>
      </c>
      <c r="L33" s="14">
        <f t="shared" si="2"/>
        <v>2.5639557268573423</v>
      </c>
      <c r="M33" s="14">
        <f t="shared" si="3"/>
        <v>2.3024560409580306</v>
      </c>
      <c r="N33" s="16"/>
      <c r="O33" s="2" t="s">
        <v>28</v>
      </c>
      <c r="P33" s="50">
        <v>2465213</v>
      </c>
      <c r="Q33" s="50">
        <f t="shared" si="4"/>
        <v>2465213</v>
      </c>
      <c r="R33" s="50">
        <v>904794</v>
      </c>
      <c r="S33" s="50">
        <v>1155459</v>
      </c>
      <c r="T33" s="50">
        <v>326929</v>
      </c>
      <c r="U33" s="50">
        <v>78031</v>
      </c>
      <c r="V33" s="50">
        <v>0</v>
      </c>
      <c r="W33" s="3">
        <v>2196916</v>
      </c>
      <c r="X33" s="3">
        <v>2171167</v>
      </c>
      <c r="Y33" s="4">
        <f t="shared" si="5"/>
        <v>13.543223529097487</v>
      </c>
      <c r="Z33" s="14">
        <f t="shared" si="6"/>
        <v>2.6432791946460132</v>
      </c>
      <c r="AA33" s="14">
        <f t="shared" si="7"/>
        <v>2.3152518112945977</v>
      </c>
    </row>
    <row r="34" spans="1:27" ht="15.75" thickBot="1" x14ac:dyDescent="0.3">
      <c r="A34" s="2" t="s">
        <v>29</v>
      </c>
      <c r="B34" s="41">
        <v>3590472</v>
      </c>
      <c r="C34" s="28">
        <f t="shared" si="0"/>
        <v>3589829</v>
      </c>
      <c r="D34" s="38">
        <v>1592404</v>
      </c>
      <c r="E34" s="38">
        <v>1273911</v>
      </c>
      <c r="F34" s="38">
        <v>576905</v>
      </c>
      <c r="G34" s="38">
        <v>146609</v>
      </c>
      <c r="H34" s="47">
        <v>643</v>
      </c>
      <c r="I34" s="44">
        <f>3498551-1103</f>
        <v>3497448</v>
      </c>
      <c r="J34" s="45">
        <v>3812441</v>
      </c>
      <c r="K34" s="4">
        <f t="shared" si="1"/>
        <v>-5.8222278062794937</v>
      </c>
      <c r="L34" s="14">
        <f t="shared" si="2"/>
        <v>2.5663237248532709</v>
      </c>
      <c r="M34" s="14">
        <f t="shared" si="3"/>
        <v>2.4869857365556589</v>
      </c>
      <c r="N34" s="16"/>
      <c r="O34" s="2" t="s">
        <v>29</v>
      </c>
      <c r="P34" s="50">
        <v>2425015</v>
      </c>
      <c r="Q34" s="50">
        <f t="shared" si="4"/>
        <v>2424752</v>
      </c>
      <c r="R34" s="50">
        <v>1060253</v>
      </c>
      <c r="S34" s="50">
        <v>914192</v>
      </c>
      <c r="T34" s="50">
        <v>350514</v>
      </c>
      <c r="U34" s="50">
        <v>99793</v>
      </c>
      <c r="V34" s="50">
        <v>263</v>
      </c>
      <c r="W34" s="3">
        <v>2260163</v>
      </c>
      <c r="X34" s="3">
        <v>2249613</v>
      </c>
      <c r="Y34" s="4">
        <f t="shared" si="5"/>
        <v>7.7969855259549083</v>
      </c>
      <c r="Z34" s="14">
        <f t="shared" si="6"/>
        <v>2.6001776301700916</v>
      </c>
      <c r="AA34" s="14">
        <f t="shared" si="7"/>
        <v>2.3989037107518092</v>
      </c>
    </row>
    <row r="35" spans="1:27" ht="15.75" thickBot="1" x14ac:dyDescent="0.3">
      <c r="A35" s="2" t="s">
        <v>30</v>
      </c>
      <c r="B35" s="41">
        <v>7563170</v>
      </c>
      <c r="C35" s="28">
        <f t="shared" si="0"/>
        <v>7548768</v>
      </c>
      <c r="D35" s="38">
        <v>2148655</v>
      </c>
      <c r="E35" s="38">
        <v>3018903</v>
      </c>
      <c r="F35" s="38">
        <v>1731901</v>
      </c>
      <c r="G35" s="38">
        <v>649309</v>
      </c>
      <c r="H35" s="47">
        <v>14402</v>
      </c>
      <c r="I35" s="43">
        <v>7322358</v>
      </c>
      <c r="J35" s="45">
        <v>7833796</v>
      </c>
      <c r="K35" s="4">
        <f t="shared" si="1"/>
        <v>-3.4545959583323333</v>
      </c>
      <c r="L35" s="14">
        <f t="shared" si="2"/>
        <v>5.4058470880983096</v>
      </c>
      <c r="M35" s="14">
        <f t="shared" si="3"/>
        <v>5.1102532249251276</v>
      </c>
      <c r="N35" s="16"/>
      <c r="O35" s="2" t="s">
        <v>30</v>
      </c>
      <c r="P35" s="50">
        <v>5177046</v>
      </c>
      <c r="Q35" s="50">
        <f t="shared" si="4"/>
        <v>5151669</v>
      </c>
      <c r="R35" s="50">
        <v>1473216</v>
      </c>
      <c r="S35" s="50">
        <v>2149382</v>
      </c>
      <c r="T35" s="50">
        <v>1082626</v>
      </c>
      <c r="U35" s="50">
        <v>446445</v>
      </c>
      <c r="V35" s="50">
        <v>25377</v>
      </c>
      <c r="W35" s="3">
        <v>4911944</v>
      </c>
      <c r="X35" s="3">
        <v>4951984</v>
      </c>
      <c r="Y35" s="4">
        <f t="shared" si="5"/>
        <v>4.5448854438948105</v>
      </c>
      <c r="Z35" s="14">
        <f t="shared" si="6"/>
        <v>5.5509921380121572</v>
      </c>
      <c r="AA35" s="14">
        <f t="shared" si="7"/>
        <v>5.2806117288545122</v>
      </c>
    </row>
    <row r="36" spans="1:27" ht="15.75" thickBot="1" x14ac:dyDescent="0.3">
      <c r="A36" s="2" t="s">
        <v>32</v>
      </c>
      <c r="B36" s="41">
        <v>3093504</v>
      </c>
      <c r="C36" s="28">
        <f t="shared" si="0"/>
        <v>3092913</v>
      </c>
      <c r="D36" s="38">
        <v>1115463</v>
      </c>
      <c r="E36" s="38">
        <v>1021528</v>
      </c>
      <c r="F36" s="38">
        <v>582635</v>
      </c>
      <c r="G36" s="38">
        <v>373287</v>
      </c>
      <c r="H36" s="47">
        <v>591</v>
      </c>
      <c r="I36" s="43">
        <v>3035894</v>
      </c>
      <c r="J36" s="45">
        <v>3227641</v>
      </c>
      <c r="K36" s="4">
        <f t="shared" si="1"/>
        <v>-4.1558835074904552</v>
      </c>
      <c r="L36" s="14">
        <f t="shared" si="2"/>
        <v>2.2111111597941702</v>
      </c>
      <c r="M36" s="14">
        <f t="shared" si="3"/>
        <v>2.1055006830852578</v>
      </c>
      <c r="N36" s="16"/>
      <c r="O36" s="2" t="s">
        <v>32</v>
      </c>
      <c r="P36" s="50">
        <v>2083706</v>
      </c>
      <c r="Q36" s="50">
        <f t="shared" si="4"/>
        <v>2083678</v>
      </c>
      <c r="R36" s="50">
        <v>739097</v>
      </c>
      <c r="S36" s="50">
        <v>743693</v>
      </c>
      <c r="T36" s="50">
        <v>353126</v>
      </c>
      <c r="U36" s="50">
        <v>247762</v>
      </c>
      <c r="V36" s="50">
        <v>28</v>
      </c>
      <c r="W36" s="3">
        <v>1966573</v>
      </c>
      <c r="X36" s="3">
        <v>1982502</v>
      </c>
      <c r="Y36" s="4">
        <f t="shared" si="5"/>
        <v>5.10486244150069</v>
      </c>
      <c r="Z36" s="14">
        <f t="shared" si="6"/>
        <v>2.2342153467303092</v>
      </c>
      <c r="AA36" s="14">
        <f t="shared" si="7"/>
        <v>2.114066465820069</v>
      </c>
    </row>
    <row r="37" spans="1:27" ht="15.75" thickBot="1" x14ac:dyDescent="0.3">
      <c r="A37" s="2" t="s">
        <v>33</v>
      </c>
      <c r="B37" s="41">
        <v>5681878</v>
      </c>
      <c r="C37" s="28">
        <f t="shared" si="0"/>
        <v>5670171</v>
      </c>
      <c r="D37" s="38">
        <v>2170544</v>
      </c>
      <c r="E37" s="38">
        <v>1474999</v>
      </c>
      <c r="F37" s="38">
        <v>1232137</v>
      </c>
      <c r="G37" s="38">
        <v>792491</v>
      </c>
      <c r="H37" s="47">
        <v>11707</v>
      </c>
      <c r="I37" s="43">
        <v>5571156</v>
      </c>
      <c r="J37" s="45">
        <v>6169338</v>
      </c>
      <c r="K37" s="4">
        <f t="shared" si="1"/>
        <v>-7.9013339842945864</v>
      </c>
      <c r="L37" s="14">
        <f t="shared" si="2"/>
        <v>4.0611758880508901</v>
      </c>
      <c r="M37" s="14">
        <f t="shared" si="3"/>
        <v>4.0244703091774578</v>
      </c>
      <c r="N37" s="16"/>
      <c r="O37" s="2" t="s">
        <v>33</v>
      </c>
      <c r="P37" s="50">
        <v>3855280</v>
      </c>
      <c r="Q37" s="50">
        <f t="shared" si="4"/>
        <v>3828619</v>
      </c>
      <c r="R37" s="50">
        <v>1471962</v>
      </c>
      <c r="S37" s="50">
        <v>1016276</v>
      </c>
      <c r="T37" s="50">
        <v>790605</v>
      </c>
      <c r="U37" s="50">
        <v>549776</v>
      </c>
      <c r="V37" s="50">
        <v>26661</v>
      </c>
      <c r="W37" s="3">
        <v>3672682</v>
      </c>
      <c r="X37" s="3">
        <v>3926209</v>
      </c>
      <c r="Y37" s="4">
        <f t="shared" si="5"/>
        <v>-1.8065518162685683</v>
      </c>
      <c r="Z37" s="14">
        <f t="shared" si="6"/>
        <v>4.1337529104117507</v>
      </c>
      <c r="AA37" s="14">
        <f t="shared" si="7"/>
        <v>4.186763385207656</v>
      </c>
    </row>
    <row r="38" spans="1:27" ht="15.75" thickBot="1" x14ac:dyDescent="0.3">
      <c r="A38" s="2" t="s">
        <v>34</v>
      </c>
      <c r="B38" s="41">
        <v>1725140</v>
      </c>
      <c r="C38" s="28">
        <f t="shared" si="0"/>
        <v>1725140</v>
      </c>
      <c r="D38" s="38">
        <v>893451</v>
      </c>
      <c r="E38" s="38">
        <v>187341</v>
      </c>
      <c r="F38" s="38">
        <v>390731</v>
      </c>
      <c r="G38" s="38">
        <v>253617</v>
      </c>
      <c r="H38" s="47">
        <v>0</v>
      </c>
      <c r="I38" s="43">
        <v>2136752</v>
      </c>
      <c r="J38" s="45">
        <v>2368009</v>
      </c>
      <c r="K38" s="4">
        <f t="shared" si="1"/>
        <v>-27.14808094057075</v>
      </c>
      <c r="L38" s="14">
        <f t="shared" si="2"/>
        <v>1.2330600853295535</v>
      </c>
      <c r="M38" s="14">
        <f t="shared" si="3"/>
        <v>1.5447333105051146</v>
      </c>
      <c r="N38" s="16"/>
      <c r="O38" s="2" t="s">
        <v>34</v>
      </c>
      <c r="P38" s="50">
        <v>1023642</v>
      </c>
      <c r="Q38" s="50">
        <f t="shared" si="4"/>
        <v>1023533</v>
      </c>
      <c r="R38" s="50">
        <v>534759</v>
      </c>
      <c r="S38" s="50">
        <v>124289</v>
      </c>
      <c r="T38" s="50">
        <v>207292</v>
      </c>
      <c r="U38" s="50">
        <v>157193</v>
      </c>
      <c r="V38" s="50">
        <v>109</v>
      </c>
      <c r="W38" s="3">
        <v>1277668</v>
      </c>
      <c r="X38" s="3">
        <v>1300140</v>
      </c>
      <c r="Y38" s="4">
        <f t="shared" si="5"/>
        <v>-21.266786653744983</v>
      </c>
      <c r="Z38" s="14">
        <f t="shared" si="6"/>
        <v>1.0975812643231373</v>
      </c>
      <c r="AA38" s="14">
        <f t="shared" si="7"/>
        <v>1.3864209846301818</v>
      </c>
    </row>
    <row r="39" spans="1:27" ht="15.75" thickBot="1" x14ac:dyDescent="0.3">
      <c r="A39" s="2" t="s">
        <v>35</v>
      </c>
      <c r="B39" s="41">
        <v>1830359</v>
      </c>
      <c r="C39" s="28">
        <f t="shared" si="0"/>
        <v>1830359</v>
      </c>
      <c r="D39" s="38">
        <v>744187</v>
      </c>
      <c r="E39" s="38">
        <v>243594</v>
      </c>
      <c r="F39" s="38">
        <v>685772</v>
      </c>
      <c r="G39" s="38">
        <v>156806</v>
      </c>
      <c r="H39" s="47">
        <v>0</v>
      </c>
      <c r="I39" s="43">
        <v>2030592</v>
      </c>
      <c r="J39" s="45">
        <v>1949531</v>
      </c>
      <c r="K39" s="4">
        <f t="shared" si="1"/>
        <v>-6.112854835342449</v>
      </c>
      <c r="L39" s="14">
        <f t="shared" si="2"/>
        <v>1.3082663579325249</v>
      </c>
      <c r="M39" s="14">
        <f t="shared" si="3"/>
        <v>1.2717457896327027</v>
      </c>
      <c r="N39" s="16"/>
      <c r="O39" s="2" t="s">
        <v>35</v>
      </c>
      <c r="P39" s="50">
        <v>1097792</v>
      </c>
      <c r="Q39" s="50">
        <f t="shared" si="4"/>
        <v>1097792</v>
      </c>
      <c r="R39" s="50">
        <v>454177</v>
      </c>
      <c r="S39" s="50">
        <v>157472</v>
      </c>
      <c r="T39" s="50">
        <v>385468</v>
      </c>
      <c r="U39" s="50">
        <v>100675</v>
      </c>
      <c r="V39" s="50">
        <v>0</v>
      </c>
      <c r="W39" s="3">
        <v>1161597</v>
      </c>
      <c r="X39" s="3">
        <v>1070822</v>
      </c>
      <c r="Y39" s="4">
        <f t="shared" si="5"/>
        <v>2.518625878063768</v>
      </c>
      <c r="Z39" s="14">
        <f t="shared" si="6"/>
        <v>1.1770872349159429</v>
      </c>
      <c r="AA39" s="14">
        <f t="shared" si="7"/>
        <v>1.1418847905638321</v>
      </c>
    </row>
    <row r="40" spans="1:27" ht="15.75" thickBot="1" x14ac:dyDescent="0.3">
      <c r="A40" s="2" t="s">
        <v>36</v>
      </c>
      <c r="B40" s="41">
        <v>1403197</v>
      </c>
      <c r="C40" s="28">
        <f t="shared" si="0"/>
        <v>1403197</v>
      </c>
      <c r="D40" s="38">
        <v>608073</v>
      </c>
      <c r="E40" s="38">
        <v>21054</v>
      </c>
      <c r="F40" s="38">
        <v>719754</v>
      </c>
      <c r="G40" s="38">
        <v>54316</v>
      </c>
      <c r="H40" s="47">
        <v>0</v>
      </c>
      <c r="I40" s="43">
        <v>1445171</v>
      </c>
      <c r="J40" s="45">
        <v>1466204</v>
      </c>
      <c r="K40" s="4">
        <f t="shared" si="1"/>
        <v>-4.2972874170306454</v>
      </c>
      <c r="L40" s="14">
        <f t="shared" si="2"/>
        <v>1.0029482897354263</v>
      </c>
      <c r="M40" s="14">
        <f t="shared" si="3"/>
        <v>0.95645504674848836</v>
      </c>
      <c r="N40" s="16"/>
      <c r="O40" s="2" t="s">
        <v>36</v>
      </c>
      <c r="P40" s="50">
        <v>772150</v>
      </c>
      <c r="Q40" s="50">
        <f t="shared" si="4"/>
        <v>772150</v>
      </c>
      <c r="R40" s="50">
        <v>347590</v>
      </c>
      <c r="S40" s="50">
        <v>9330</v>
      </c>
      <c r="T40" s="50">
        <v>384477</v>
      </c>
      <c r="U40" s="50">
        <v>30753</v>
      </c>
      <c r="V40" s="50">
        <v>0</v>
      </c>
      <c r="W40" s="3">
        <v>763624</v>
      </c>
      <c r="X40" s="3">
        <v>727156</v>
      </c>
      <c r="Y40" s="4">
        <f t="shared" si="5"/>
        <v>6.1876681207333775</v>
      </c>
      <c r="Z40" s="14">
        <f t="shared" si="6"/>
        <v>0.82792360341516913</v>
      </c>
      <c r="AA40" s="14">
        <f t="shared" si="7"/>
        <v>0.77541213830798572</v>
      </c>
    </row>
    <row r="41" spans="1:27" ht="15.75" thickBot="1" x14ac:dyDescent="0.3">
      <c r="A41" s="2" t="s">
        <v>37</v>
      </c>
      <c r="B41" s="41">
        <v>1497217</v>
      </c>
      <c r="C41" s="28">
        <f t="shared" si="0"/>
        <v>1497217</v>
      </c>
      <c r="D41" s="38">
        <v>677282</v>
      </c>
      <c r="E41" s="38">
        <v>263132</v>
      </c>
      <c r="F41" s="38">
        <v>429721</v>
      </c>
      <c r="G41" s="38">
        <v>127082</v>
      </c>
      <c r="H41" s="47">
        <v>0</v>
      </c>
      <c r="I41" s="43">
        <f>1697455+1103</f>
        <v>1698558</v>
      </c>
      <c r="J41" s="45">
        <f>1669965-3883</f>
        <v>1666082</v>
      </c>
      <c r="K41" s="4">
        <f t="shared" si="1"/>
        <v>-10.135455517795643</v>
      </c>
      <c r="L41" s="14">
        <f t="shared" si="2"/>
        <v>1.0701499714671607</v>
      </c>
      <c r="M41" s="14">
        <f t="shared" si="3"/>
        <v>1.0868423065254322</v>
      </c>
      <c r="N41" s="16"/>
      <c r="O41" s="2" t="s">
        <v>37</v>
      </c>
      <c r="P41" s="50">
        <v>810158</v>
      </c>
      <c r="Q41" s="50">
        <f t="shared" si="4"/>
        <v>810158</v>
      </c>
      <c r="R41" s="50">
        <v>367944</v>
      </c>
      <c r="S41" s="50">
        <v>143661</v>
      </c>
      <c r="T41" s="50">
        <v>222635</v>
      </c>
      <c r="U41" s="50">
        <v>75918</v>
      </c>
      <c r="V41" s="50">
        <v>0</v>
      </c>
      <c r="W41" s="3">
        <v>917460</v>
      </c>
      <c r="X41" s="3">
        <v>861976</v>
      </c>
      <c r="Y41" s="4">
        <f t="shared" si="5"/>
        <v>-6.0115362840728741</v>
      </c>
      <c r="Z41" s="14">
        <f t="shared" si="6"/>
        <v>0.86867698076232158</v>
      </c>
      <c r="AA41" s="14">
        <f t="shared" si="7"/>
        <v>0.91917917658681814</v>
      </c>
    </row>
    <row r="42" spans="1:27" ht="15.75" thickBot="1" x14ac:dyDescent="0.3">
      <c r="A42" s="2" t="s">
        <v>38</v>
      </c>
      <c r="B42" s="41">
        <v>45298</v>
      </c>
      <c r="C42" s="28">
        <f t="shared" si="0"/>
        <v>3</v>
      </c>
      <c r="D42" s="38">
        <v>0</v>
      </c>
      <c r="E42" s="38"/>
      <c r="F42" s="38">
        <v>3</v>
      </c>
      <c r="G42" s="38"/>
      <c r="H42" s="47">
        <v>45295</v>
      </c>
      <c r="I42" s="43">
        <v>3</v>
      </c>
      <c r="J42" s="46">
        <v>5</v>
      </c>
      <c r="K42" s="4" t="s">
        <v>51</v>
      </c>
      <c r="L42" s="14">
        <f t="shared" si="2"/>
        <v>3.237717271946515E-2</v>
      </c>
      <c r="M42" s="14">
        <f t="shared" si="3"/>
        <v>3.2616711138030192E-6</v>
      </c>
      <c r="N42" s="16"/>
      <c r="O42" s="2" t="s">
        <v>38</v>
      </c>
      <c r="P42" s="50">
        <v>789757</v>
      </c>
      <c r="Q42" s="50">
        <f t="shared" si="4"/>
        <v>752977</v>
      </c>
      <c r="R42" s="50"/>
      <c r="S42" s="50"/>
      <c r="T42" s="50">
        <v>752977</v>
      </c>
      <c r="U42" s="50"/>
      <c r="V42" s="50">
        <v>0</v>
      </c>
      <c r="W42" s="3">
        <v>730880</v>
      </c>
      <c r="X42" s="3">
        <v>1027119</v>
      </c>
      <c r="Y42" s="4">
        <f t="shared" si="5"/>
        <v>-23.109493641924644</v>
      </c>
      <c r="Z42" s="14">
        <f t="shared" si="6"/>
        <v>0.84680238459153478</v>
      </c>
      <c r="AA42" s="14">
        <f t="shared" si="7"/>
        <v>1.0952815353057115</v>
      </c>
    </row>
    <row r="43" spans="1:27" s="12" customFormat="1" x14ac:dyDescent="0.25">
      <c r="A43" s="10" t="s">
        <v>39</v>
      </c>
      <c r="B43" s="42">
        <f>SUM(B5:B42)</f>
        <v>139907213</v>
      </c>
      <c r="C43" s="11">
        <f>SUM(C5:C42)</f>
        <v>139486833</v>
      </c>
      <c r="D43" s="39">
        <f>SUM(D5:D42)</f>
        <v>50307169</v>
      </c>
      <c r="E43" s="39">
        <f t="shared" ref="E43:H43" si="8">SUM(E5:E42)</f>
        <v>37349979</v>
      </c>
      <c r="F43" s="39">
        <f t="shared" si="8"/>
        <v>34625745</v>
      </c>
      <c r="G43" s="39">
        <f t="shared" si="8"/>
        <v>17203940</v>
      </c>
      <c r="H43" s="39">
        <f t="shared" si="8"/>
        <v>420380</v>
      </c>
      <c r="I43" s="42">
        <f>SUM(I5:I42)</f>
        <v>143064490</v>
      </c>
      <c r="J43" s="42">
        <f>SUM(J5:J42)</f>
        <v>153295652</v>
      </c>
      <c r="K43" s="27">
        <f t="shared" si="1"/>
        <v>-8.7337369490427559</v>
      </c>
      <c r="L43" s="11">
        <f t="shared" si="2"/>
        <v>100</v>
      </c>
      <c r="M43" s="11"/>
      <c r="N43" s="16"/>
      <c r="O43" s="10" t="s">
        <v>39</v>
      </c>
      <c r="P43" s="42">
        <f>SUM(P5:P42)</f>
        <v>93263436</v>
      </c>
      <c r="Q43" s="58">
        <f t="shared" si="4"/>
        <v>92975282</v>
      </c>
      <c r="R43" s="58">
        <v>32556629</v>
      </c>
      <c r="S43" s="58">
        <v>26942871</v>
      </c>
      <c r="T43" s="58">
        <v>21765524</v>
      </c>
      <c r="U43" s="58">
        <v>11710258</v>
      </c>
      <c r="V43" s="58">
        <v>288154</v>
      </c>
      <c r="W43" s="11">
        <f>SUM(W5:W42)</f>
        <v>92136023</v>
      </c>
      <c r="X43" s="11">
        <f>SUM(X5:X42)</f>
        <v>93776711</v>
      </c>
      <c r="Y43" s="27">
        <f>(P43-X43)/X43*100</f>
        <v>-0.54733738742447469</v>
      </c>
      <c r="Z43" s="11">
        <f>SUM(Z5:Z42)</f>
        <v>100.00000000000004</v>
      </c>
      <c r="AA43" s="11">
        <f>SUM(AA5:AA42)</f>
        <v>100.00000000000001</v>
      </c>
    </row>
    <row r="44" spans="1:27" s="22" customFormat="1" x14ac:dyDescent="0.25">
      <c r="A44" s="18"/>
      <c r="B44" s="37"/>
      <c r="C44" s="18"/>
      <c r="D44" s="18"/>
      <c r="E44" s="18"/>
      <c r="F44" s="18"/>
      <c r="G44" s="18"/>
      <c r="H44" s="18"/>
      <c r="I44" s="19"/>
      <c r="J44" s="19"/>
      <c r="K44" s="20"/>
      <c r="L44" s="19"/>
      <c r="M44" s="19"/>
      <c r="N44" s="20"/>
      <c r="O44" s="21"/>
      <c r="P44" s="21"/>
      <c r="Q44" s="21"/>
      <c r="R44" s="21"/>
      <c r="S44" s="21"/>
      <c r="T44" s="21"/>
      <c r="U44" s="21"/>
      <c r="V44" s="21"/>
      <c r="W44" s="19"/>
      <c r="X44" s="19"/>
      <c r="Y44" s="20"/>
      <c r="Z44" s="19"/>
      <c r="AA44" s="19"/>
    </row>
    <row r="45" spans="1:27" x14ac:dyDescent="0.25">
      <c r="I45" s="13"/>
      <c r="J45" s="13"/>
    </row>
  </sheetData>
  <mergeCells count="3">
    <mergeCell ref="A1:W1"/>
    <mergeCell ref="Q3:U3"/>
    <mergeCell ref="C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abSelected="1" workbookViewId="0">
      <selection activeCell="C16" sqref="C16"/>
    </sheetView>
  </sheetViews>
  <sheetFormatPr defaultRowHeight="15" x14ac:dyDescent="0.25"/>
  <cols>
    <col min="2" max="2" width="19.140625" customWidth="1"/>
    <col min="3" max="3" width="28.5703125" customWidth="1"/>
    <col min="4" max="4" width="45.28515625" customWidth="1"/>
  </cols>
  <sheetData>
    <row r="1" spans="1:4" ht="18.75" x14ac:dyDescent="0.3">
      <c r="A1" s="51" t="s">
        <v>61</v>
      </c>
      <c r="B1" s="51"/>
      <c r="C1" s="51"/>
      <c r="D1" s="51"/>
    </row>
    <row r="2" spans="1:4" ht="206.25" x14ac:dyDescent="0.25">
      <c r="A2" s="52" t="s">
        <v>62</v>
      </c>
      <c r="B2" s="52" t="s">
        <v>63</v>
      </c>
      <c r="C2" s="53" t="s">
        <v>64</v>
      </c>
      <c r="D2" s="53" t="s">
        <v>65</v>
      </c>
    </row>
    <row r="3" spans="1:4" ht="18.75" x14ac:dyDescent="0.3">
      <c r="A3" s="54" t="s">
        <v>66</v>
      </c>
      <c r="B3" s="55" t="s">
        <v>40</v>
      </c>
      <c r="C3" s="56">
        <v>1928</v>
      </c>
      <c r="D3" s="56">
        <v>4625</v>
      </c>
    </row>
    <row r="4" spans="1:4" ht="18.75" x14ac:dyDescent="0.3">
      <c r="A4" s="54" t="s">
        <v>67</v>
      </c>
      <c r="B4" s="55" t="s">
        <v>41</v>
      </c>
      <c r="C4" s="56">
        <v>704</v>
      </c>
      <c r="D4" s="56">
        <v>4314</v>
      </c>
    </row>
    <row r="5" spans="1:4" ht="18.75" x14ac:dyDescent="0.3">
      <c r="A5" s="54" t="s">
        <v>68</v>
      </c>
      <c r="B5" s="55" t="s">
        <v>42</v>
      </c>
      <c r="C5" s="56">
        <v>2660</v>
      </c>
      <c r="D5" s="56">
        <v>4840</v>
      </c>
    </row>
    <row r="6" spans="1:4" ht="18.75" x14ac:dyDescent="0.3">
      <c r="A6" s="54" t="s">
        <v>69</v>
      </c>
      <c r="B6" s="55" t="s">
        <v>71</v>
      </c>
      <c r="C6" s="56">
        <v>11517</v>
      </c>
      <c r="D6" s="56">
        <v>2926</v>
      </c>
    </row>
    <row r="7" spans="1:4" ht="18.75" x14ac:dyDescent="0.3">
      <c r="A7" s="55"/>
      <c r="B7" s="51" t="s">
        <v>39</v>
      </c>
      <c r="C7" s="57">
        <v>16809</v>
      </c>
      <c r="D7" s="57">
        <v>16705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SUBSCRIPTIO STATE AND TECHNOLOG</vt:lpstr>
      <vt:lpstr>Porting Activities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</dc:creator>
  <cp:lastModifiedBy>Mikael Chenko</cp:lastModifiedBy>
  <dcterms:created xsi:type="dcterms:W3CDTF">2017-07-27T12:53:34Z</dcterms:created>
  <dcterms:modified xsi:type="dcterms:W3CDTF">2018-01-11T06:06:28Z</dcterms:modified>
</cp:coreProperties>
</file>